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i\Documents\"/>
    </mc:Choice>
  </mc:AlternateContent>
  <bookViews>
    <workbookView xWindow="0" yWindow="0" windowWidth="21600" windowHeight="9630"/>
  </bookViews>
  <sheets>
    <sheet name="9.2. pielikums" sheetId="1" r:id="rId1"/>
  </sheets>
  <externalReferences>
    <externalReference r:id="rId2"/>
    <externalReference r:id="rId3"/>
  </externalReferences>
  <definedNames>
    <definedName name="Excel_BuiltIn_Print_Titles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D89" i="1"/>
  <c r="C89" i="1"/>
  <c r="B89" i="1"/>
  <c r="E81" i="1"/>
  <c r="D81" i="1"/>
  <c r="C81" i="1"/>
  <c r="B81" i="1"/>
  <c r="E78" i="1"/>
  <c r="D78" i="1"/>
  <c r="C78" i="1"/>
  <c r="B78" i="1"/>
  <c r="E73" i="1"/>
  <c r="F73" i="1" s="1"/>
  <c r="D73" i="1"/>
  <c r="C73" i="1"/>
  <c r="B73" i="1"/>
  <c r="E72" i="1"/>
  <c r="D72" i="1"/>
  <c r="C72" i="1"/>
  <c r="B72" i="1"/>
  <c r="E71" i="1"/>
  <c r="D71" i="1"/>
  <c r="C71" i="1"/>
  <c r="B71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D74" i="1" s="1"/>
  <c r="C62" i="1"/>
  <c r="C74" i="1" s="1"/>
  <c r="B62" i="1"/>
  <c r="B74" i="1" s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D61" i="1" s="1"/>
  <c r="C56" i="1"/>
  <c r="E55" i="1"/>
  <c r="D55" i="1"/>
  <c r="C55" i="1"/>
  <c r="B55" i="1"/>
  <c r="E54" i="1"/>
  <c r="D54" i="1"/>
  <c r="C54" i="1"/>
  <c r="B54" i="1"/>
  <c r="E53" i="1"/>
  <c r="D53" i="1"/>
  <c r="C53" i="1"/>
  <c r="C61" i="1" s="1"/>
  <c r="B53" i="1"/>
  <c r="B61" i="1" s="1"/>
  <c r="E52" i="1"/>
  <c r="B52" i="1"/>
  <c r="E51" i="1"/>
  <c r="D51" i="1"/>
  <c r="C51" i="1"/>
  <c r="F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D52" i="1" s="1"/>
  <c r="C40" i="1"/>
  <c r="C52" i="1" s="1"/>
  <c r="B40" i="1"/>
  <c r="E37" i="1"/>
  <c r="D37" i="1"/>
  <c r="F37" i="1" s="1"/>
  <c r="C37" i="1"/>
  <c r="C39" i="1" s="1"/>
  <c r="E36" i="1"/>
  <c r="D36" i="1"/>
  <c r="C36" i="1"/>
  <c r="B36" i="1"/>
  <c r="B39" i="1" s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C35" i="1" s="1"/>
  <c r="B31" i="1"/>
  <c r="B35" i="1" s="1"/>
  <c r="F30" i="1"/>
  <c r="E29" i="1"/>
  <c r="E35" i="1" s="1"/>
  <c r="D29" i="1"/>
  <c r="D35" i="1" s="1"/>
  <c r="C29" i="1"/>
  <c r="B29" i="1"/>
  <c r="E27" i="1"/>
  <c r="D27" i="1"/>
  <c r="C27" i="1"/>
  <c r="B27" i="1"/>
  <c r="E26" i="1"/>
  <c r="D26" i="1"/>
  <c r="C26" i="1"/>
  <c r="B26" i="1"/>
  <c r="E25" i="1"/>
  <c r="D25" i="1"/>
  <c r="D28" i="1" s="1"/>
  <c r="C25" i="1"/>
  <c r="E24" i="1"/>
  <c r="D24" i="1"/>
  <c r="F24" i="1" s="1"/>
  <c r="C24" i="1"/>
  <c r="B24" i="1"/>
  <c r="E23" i="1"/>
  <c r="D23" i="1"/>
  <c r="F23" i="1" s="1"/>
  <c r="C23" i="1"/>
  <c r="B23" i="1"/>
  <c r="E22" i="1"/>
  <c r="D22" i="1"/>
  <c r="F22" i="1" s="1"/>
  <c r="C22" i="1"/>
  <c r="E21" i="1"/>
  <c r="D21" i="1"/>
  <c r="C21" i="1"/>
  <c r="B21" i="1"/>
  <c r="E20" i="1"/>
  <c r="B20" i="1"/>
  <c r="F19" i="1"/>
  <c r="E19" i="1"/>
  <c r="D19" i="1"/>
  <c r="C19" i="1"/>
  <c r="C28" i="1" s="1"/>
  <c r="B19" i="1"/>
  <c r="B28" i="1" s="1"/>
  <c r="E16" i="1"/>
  <c r="D16" i="1"/>
  <c r="F16" i="1" s="1"/>
  <c r="C16" i="1"/>
  <c r="B16" i="1"/>
  <c r="E15" i="1"/>
  <c r="D15" i="1"/>
  <c r="F15" i="1" s="1"/>
  <c r="C15" i="1"/>
  <c r="F14" i="1"/>
  <c r="E14" i="1"/>
  <c r="D14" i="1"/>
  <c r="C14" i="1"/>
  <c r="B14" i="1"/>
  <c r="F13" i="1"/>
  <c r="E13" i="1"/>
  <c r="E18" i="1" s="1"/>
  <c r="D13" i="1"/>
  <c r="D18" i="1" s="1"/>
  <c r="C13" i="1"/>
  <c r="C18" i="1" s="1"/>
  <c r="B13" i="1"/>
  <c r="B18" i="1" s="1"/>
  <c r="B75" i="1" l="1"/>
  <c r="B93" i="1" s="1"/>
  <c r="B94" i="1" s="1"/>
  <c r="C75" i="1"/>
  <c r="C93" i="1" s="1"/>
  <c r="C94" i="1" s="1"/>
  <c r="F52" i="1"/>
  <c r="D75" i="1"/>
  <c r="D93" i="1" s="1"/>
  <c r="D94" i="1" s="1"/>
  <c r="F18" i="1"/>
  <c r="F74" i="1"/>
  <c r="D39" i="1"/>
  <c r="E74" i="1"/>
  <c r="E28" i="1"/>
  <c r="F25" i="1"/>
  <c r="F26" i="1"/>
  <c r="F27" i="1"/>
  <c r="F29" i="1"/>
  <c r="E39" i="1"/>
  <c r="E61" i="1"/>
  <c r="F20" i="1"/>
  <c r="F28" i="1" s="1"/>
  <c r="F21" i="1"/>
  <c r="F31" i="1"/>
  <c r="F32" i="1"/>
  <c r="F33" i="1"/>
  <c r="F34" i="1"/>
  <c r="F36" i="1"/>
  <c r="F39" i="1" s="1"/>
  <c r="F51" i="1"/>
  <c r="F53" i="1"/>
  <c r="F54" i="1"/>
  <c r="F55" i="1"/>
  <c r="F71" i="1"/>
  <c r="E75" i="1" l="1"/>
  <c r="F61" i="1"/>
  <c r="F75" i="1" s="1"/>
  <c r="F35" i="1"/>
  <c r="G50" i="1" l="1"/>
  <c r="G70" i="1"/>
  <c r="G30" i="1"/>
  <c r="G19" i="1"/>
  <c r="G17" i="1"/>
  <c r="G14" i="1"/>
  <c r="G16" i="1"/>
  <c r="G73" i="1"/>
  <c r="G13" i="1"/>
  <c r="G15" i="1"/>
  <c r="E93" i="1"/>
  <c r="E94" i="1" s="1"/>
  <c r="E100" i="1" s="1"/>
  <c r="G41" i="1"/>
  <c r="G48" i="1"/>
  <c r="G65" i="1"/>
  <c r="G57" i="1"/>
  <c r="G56" i="1"/>
  <c r="G25" i="1"/>
  <c r="G68" i="1"/>
  <c r="G33" i="1"/>
  <c r="G46" i="1"/>
  <c r="G23" i="1"/>
  <c r="G47" i="1"/>
  <c r="G55" i="1"/>
  <c r="G32" i="1"/>
  <c r="G37" i="1"/>
  <c r="G24" i="1"/>
  <c r="G43" i="1"/>
  <c r="G59" i="1"/>
  <c r="G26" i="1"/>
  <c r="G64" i="1"/>
  <c r="G63" i="1"/>
  <c r="G44" i="1"/>
  <c r="G36" i="1"/>
  <c r="G39" i="1" s="1"/>
  <c r="G49" i="1"/>
  <c r="G27" i="1"/>
  <c r="G31" i="1"/>
  <c r="G66" i="1"/>
  <c r="G40" i="1"/>
  <c r="G34" i="1"/>
  <c r="G71" i="1"/>
  <c r="G51" i="1"/>
  <c r="G21" i="1"/>
  <c r="G60" i="1"/>
  <c r="G29" i="1"/>
  <c r="G58" i="1"/>
  <c r="G53" i="1"/>
  <c r="G42" i="1"/>
  <c r="G54" i="1"/>
  <c r="G45" i="1"/>
  <c r="G20" i="1"/>
  <c r="G62" i="1"/>
  <c r="G22" i="1"/>
  <c r="G67" i="1"/>
  <c r="G61" i="1" l="1"/>
  <c r="G28" i="1"/>
  <c r="G74" i="1"/>
  <c r="G18" i="1"/>
  <c r="G75" i="1" s="1"/>
  <c r="G35" i="1"/>
  <c r="G52" i="1"/>
</calcChain>
</file>

<file path=xl/comments1.xml><?xml version="1.0" encoding="utf-8"?>
<comments xmlns="http://schemas.openxmlformats.org/spreadsheetml/2006/main">
  <authors>
    <author>Ingrida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t.sk. 
7000 EUR iedzīvotāju iniciatīvas projektiem;
2800 dienas centrs; 2500 ārvalstu braucieniem pašdarb.kolekt.; 3000 pārējie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29.06.grozījumi -682 + 31.08. grozījumi  4320 EUR juma daļas nomaiņa dzīv.ēkai "Moroza"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O.Kalpaka kapa pieminekļa saglabāšanas pasākumi</t>
        </r>
      </text>
    </comment>
  </commentList>
</comments>
</file>

<file path=xl/sharedStrings.xml><?xml version="1.0" encoding="utf-8"?>
<sst xmlns="http://schemas.openxmlformats.org/spreadsheetml/2006/main" count="142" uniqueCount="115">
  <si>
    <t xml:space="preserve">9.2.pielikums </t>
  </si>
  <si>
    <t>Lubānas novada pašvaldības</t>
  </si>
  <si>
    <t>26.01.2017. saistošajiem noteikumiem Nr.2</t>
  </si>
  <si>
    <t>ar grozījumiem 30.03.2017. (saistošie noteikumi Nr.3)</t>
  </si>
  <si>
    <t>ar grozījumiem 27.04.2017. (saistošie noteikumi Nr.4)</t>
  </si>
  <si>
    <t>ar grozījumiem 31.05.2017. (saistošie noteikumi Nr. 5)</t>
  </si>
  <si>
    <t>ar grozījumiem 29.06.2017. (saistošie noteikumi Nr.6)</t>
  </si>
  <si>
    <t>ar grozījumiem 27.07.2017. (saistošie noteikumi Nr.7)</t>
  </si>
  <si>
    <t>ar grozījumiem 31.08.2017. (saistošie noteikumi Nr.</t>
  </si>
  <si>
    <t>eikumi Nr.9</t>
  </si>
  <si>
    <t>IZDEVUMU KOPSAVILKUMS ATBILSTOŠI  VALDĪBAS FUNKCIJU KLASIFIKĀCIJAI</t>
  </si>
  <si>
    <t>EUR</t>
  </si>
  <si>
    <t>Iestāde, pasākums</t>
  </si>
  <si>
    <t>2016.g. sākotnējais plāns</t>
  </si>
  <si>
    <t>2016.g. precizētais plāns</t>
  </si>
  <si>
    <t>2016.g. izpilde</t>
  </si>
  <si>
    <t>2017.g. precizētais plāns</t>
  </si>
  <si>
    <t>Palielinājums pret izpildi EUR</t>
  </si>
  <si>
    <t>Izdevumu struktūra %</t>
  </si>
  <si>
    <t>01.110 Dome un administrācija</t>
  </si>
  <si>
    <t>01.600 Vienotais klientu apkalpošanas centrs</t>
  </si>
  <si>
    <t>01.600 Vēlēšanu komisija</t>
  </si>
  <si>
    <t>01.721 Pašvaldības aizņēmumu procentu maksājumi</t>
  </si>
  <si>
    <t xml:space="preserve">01.890 Līdzekļi neparedzētiem gadījumiem </t>
  </si>
  <si>
    <t>[9817]</t>
  </si>
  <si>
    <t>x</t>
  </si>
  <si>
    <t>Kopā pārvalde</t>
  </si>
  <si>
    <t>04.112 Atbalsts vietējo mājražotāju prod.realizācijai</t>
  </si>
  <si>
    <t>04.120 Nodarbinātības pasākumi</t>
  </si>
  <si>
    <t>04.210 Lauksaimniecība</t>
  </si>
  <si>
    <t>04.360 Siltumapgāde</t>
  </si>
  <si>
    <t>04.510 Autotransporta būvju uzturēšana, būvniecība</t>
  </si>
  <si>
    <t>04.700 Tūrisma un kultūrvēsturiskā mantojuma centrs</t>
  </si>
  <si>
    <t>04.740 Tūristu mītne Tilta iela 5</t>
  </si>
  <si>
    <t>04.900 Publiskie interneta piekļuves punkti</t>
  </si>
  <si>
    <t>04.900 Atbalsts uzņēmējdarbībai</t>
  </si>
  <si>
    <t>Kopā ekonomiskā darbība</t>
  </si>
  <si>
    <t>06.100 Mājokļu uzturēšana un attīstība</t>
  </si>
  <si>
    <t>06.200 Teritoriālplānošana</t>
  </si>
  <si>
    <t>06.200 Teritorijas uzturēšana un attīstība</t>
  </si>
  <si>
    <t>06.300 Ūdensapgāde</t>
  </si>
  <si>
    <t>06.400 Ielu apgaismošana (bez ceļu fonda)</t>
  </si>
  <si>
    <t>06.600 Ēku apsaimniekošana</t>
  </si>
  <si>
    <t>Kopā pašvaldības teritorijas un ēku apsaimniekošana</t>
  </si>
  <si>
    <t>07.210 Ambulance</t>
  </si>
  <si>
    <t>07.240 Meirānu feldšerpunkts</t>
  </si>
  <si>
    <t>Kopā veselības aprūpe</t>
  </si>
  <si>
    <t>08.210.Lubānas bibliotēka un ārējās apkalpošanas punkts "Baloži"</t>
  </si>
  <si>
    <t>08.210. Meirānu bibliotēka</t>
  </si>
  <si>
    <t>08.230.Lubānas Kultūras nams</t>
  </si>
  <si>
    <t>08.230.Estrāde</t>
  </si>
  <si>
    <t>08.230 Meirānu Tautas nams</t>
  </si>
  <si>
    <t>08.620 Pārējie atpūtas un sporta pasākumi</t>
  </si>
  <si>
    <t>08.610 Kultūras darba speciālists</t>
  </si>
  <si>
    <t>08.610 Jauniešu centrs</t>
  </si>
  <si>
    <t>08.330.Laikraksts „Lubānas ziņas”</t>
  </si>
  <si>
    <t>08.290 Bērnu rotaļu laukums</t>
  </si>
  <si>
    <t>08.290 Pārējā citur neklasificētā kultūra, t.sk.atbalsts māksliniekiem</t>
  </si>
  <si>
    <t>08.400 Pārējais sports un kultūra, t.sk. atbalsta pasākumi biedrībām un nodibinājumiem</t>
  </si>
  <si>
    <t>Kopā atpūta, kultūra</t>
  </si>
  <si>
    <t>09.110 Pirmsskolas izglītības iestāde „Rūķīši”</t>
  </si>
  <si>
    <t xml:space="preserve">09.210 Lubānas vidusskola </t>
  </si>
  <si>
    <t>09.210 Lubānas vidusskola (1.-4.kl.ēdināš.)</t>
  </si>
  <si>
    <t>09.210 Meirānu Kalpaka pamatskola</t>
  </si>
  <si>
    <t>09.510 Lubānas Mākslas skola</t>
  </si>
  <si>
    <t>09.600 Izglītības palīgpasākumi (internāts, skolēnu pārvadājumi)</t>
  </si>
  <si>
    <t>09.800 Pārējie izglītības pasākumi (izglītības darba speciālists)</t>
  </si>
  <si>
    <t>09.810 Norēķini ar citām pašvaldībām par izglītības pakalpojumiem</t>
  </si>
  <si>
    <t>Kopā izglītība</t>
  </si>
  <si>
    <t xml:space="preserve">10.700 Soc.pabalsti maznodrošinātajiem iedzīvotājiem </t>
  </si>
  <si>
    <t>10.910 Sociālais dienests un aprūpe mājās</t>
  </si>
  <si>
    <t>10.120. Asistenta pakalpojumi personām ar invaliditāti</t>
  </si>
  <si>
    <t>10.120. Sociālā aizsardzība invaliditātes gadījumā</t>
  </si>
  <si>
    <t>10.200 Veselības un sociālās aprūpes centrs</t>
  </si>
  <si>
    <t>10.400 Bāriņtiesa</t>
  </si>
  <si>
    <t>10.400 Atbalsts ģimenēm ar bērniem</t>
  </si>
  <si>
    <t>10.700 Soc.pabalsti maznodrošinātajiem iedzīvotājiem par uzturēšanu pašvaldības soc.aprūpes iestādē</t>
  </si>
  <si>
    <t>[10664]</t>
  </si>
  <si>
    <t>10.920 Norēķini ar citām pašvaldībām par sociālās aprūpes iestāžu pakalpojumiem</t>
  </si>
  <si>
    <t>10.120. Deinstitucionalizācijas pasākumi</t>
  </si>
  <si>
    <t>10.900 Pārējie sociālās palīdzības pasākumi, t.sk. atbalsts biedrībām</t>
  </si>
  <si>
    <t>Kopā sociālā aizsardzība</t>
  </si>
  <si>
    <t>Kopā izdevumi</t>
  </si>
  <si>
    <t>Finansēšana:</t>
  </si>
  <si>
    <t>Aizņēmumi no Valsts kases</t>
  </si>
  <si>
    <t>Aizņēmumu saņemšana</t>
  </si>
  <si>
    <t>atmaksas gads</t>
  </si>
  <si>
    <t>Pašvaldības prioritārais investīciju projekts "Brīvības ielas asfalta seguma atjaunošana"</t>
  </si>
  <si>
    <t>2046.gads</t>
  </si>
  <si>
    <t>Pašvaldības prioritārā investīciju projekta ""SIA Lubānas KP"  pamatkapitāla palielināšana projekta "Siltumtrases pārbūve Ozolu ielā" īstenošanai"</t>
  </si>
  <si>
    <t>2047.gads</t>
  </si>
  <si>
    <t xml:space="preserve">Aizņēmumu atmaksa </t>
  </si>
  <si>
    <t xml:space="preserve">ELFLA projekts Meirānu tautas nama rekonstrukcija </t>
  </si>
  <si>
    <t>2021.gads</t>
  </si>
  <si>
    <t>Satiksmes drošības uzlabošana Lubānas pilsētā</t>
  </si>
  <si>
    <t>2019.gads</t>
  </si>
  <si>
    <t>Sintētiskā seguma ieklāšana stadionā</t>
  </si>
  <si>
    <t>2024.gads</t>
  </si>
  <si>
    <t xml:space="preserve">Ūdenssaimniecības pakalpojumu attīstība Lubānā (I) </t>
  </si>
  <si>
    <t>2025.gads</t>
  </si>
  <si>
    <t xml:space="preserve">Ūdenssaimniecības pakalpojumu attīstība Lubānā (2.) </t>
  </si>
  <si>
    <t>2042.gads</t>
  </si>
  <si>
    <t>Šķeldas apkures sistēmas uzstādīšana</t>
  </si>
  <si>
    <t>2044.gads</t>
  </si>
  <si>
    <t>Līdzdalība komersantu pašu kapitālā</t>
  </si>
  <si>
    <t>Ieguldījums SIA "Lubānas KP"  pamatkapitālā pašvaldības prioritārā investīciju projekta "Pārvades un sadales sistēmas rekonstrukcija Lubānas pilsētā" īstenošanai</t>
  </si>
  <si>
    <t>Ieguldījums SIA "Lubānas KP" pamatkapitālā pašvaldības prioritārā investīciju projekta "Siltumtrases pārbūve Ozolu ielā" īstenošanai</t>
  </si>
  <si>
    <t>KOPĀ izdevumi un finansēšana</t>
  </si>
  <si>
    <t>Līdzekļu atlikums gada beigās</t>
  </si>
  <si>
    <t>t.sk. vidusskolas pedagogiem</t>
  </si>
  <si>
    <t>1.-4.kl.ēdināšanai</t>
  </si>
  <si>
    <t>NORDPLUS projektam</t>
  </si>
  <si>
    <t>ERASMUS+ projektam Meirānu Kalpaka p-sk.</t>
  </si>
  <si>
    <t>ERASMUS+ projektam Lubānas vidusskolā</t>
  </si>
  <si>
    <t>brīvie (nesadalītie) līdzekļi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</si>
</sst>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Calibri"/>
      <family val="2"/>
      <charset val="186"/>
    </font>
    <font>
      <b/>
      <sz val="11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color indexed="1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1" applyFont="1"/>
    <xf numFmtId="0" fontId="0" fillId="0" borderId="0" xfId="0" applyAlignme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3" fillId="0" borderId="0" xfId="0" applyFont="1"/>
    <xf numFmtId="0" fontId="14" fillId="0" borderId="0" xfId="0" applyFont="1"/>
    <xf numFmtId="3" fontId="2" fillId="0" borderId="1" xfId="0" applyNumberFormat="1" applyFont="1" applyBorder="1" applyAlignment="1">
      <alignment vertical="center" wrapText="1"/>
    </xf>
    <xf numFmtId="0" fontId="1" fillId="0" borderId="0" xfId="0" applyFont="1"/>
    <xf numFmtId="3" fontId="1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justify" vertical="top" wrapText="1"/>
    </xf>
    <xf numFmtId="3" fontId="16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64" fontId="12" fillId="0" borderId="0" xfId="0" applyNumberFormat="1" applyFont="1" applyBorder="1"/>
    <xf numFmtId="2" fontId="1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0" fontId="17" fillId="0" borderId="0" xfId="0" applyFont="1"/>
    <xf numFmtId="0" fontId="18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3" fontId="6" fillId="0" borderId="1" xfId="0" applyNumberFormat="1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0" fontId="19" fillId="0" borderId="0" xfId="0" applyFont="1"/>
    <xf numFmtId="164" fontId="20" fillId="0" borderId="1" xfId="0" applyNumberFormat="1" applyFont="1" applyBorder="1"/>
    <xf numFmtId="0" fontId="21" fillId="0" borderId="0" xfId="0" applyFont="1"/>
    <xf numFmtId="0" fontId="10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3" fontId="2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justify" vertical="top" wrapText="1"/>
    </xf>
    <xf numFmtId="3" fontId="2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3" fontId="6" fillId="0" borderId="0" xfId="0" applyNumberFormat="1" applyFont="1"/>
    <xf numFmtId="0" fontId="11" fillId="0" borderId="0" xfId="0" applyFont="1"/>
    <xf numFmtId="0" fontId="4" fillId="0" borderId="0" xfId="0" applyFont="1"/>
    <xf numFmtId="3" fontId="6" fillId="0" borderId="0" xfId="0" applyNumberFormat="1" applyFont="1" applyAlignment="1">
      <alignment horizontal="center"/>
    </xf>
    <xf numFmtId="0" fontId="10" fillId="0" borderId="0" xfId="0" applyFont="1"/>
    <xf numFmtId="3" fontId="8" fillId="0" borderId="0" xfId="0" applyNumberFormat="1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3" fontId="0" fillId="0" borderId="0" xfId="0" applyNumberFormat="1"/>
  </cellXfs>
  <cellStyles count="2">
    <cellStyle name="Parasts" xfId="0" builtinId="0"/>
    <cellStyle name="Parast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rida\Desktop\2017_budzets_grozita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%20un%203%20pielikumi%20_%20pie%20_saist.%20not.Nr.2_Par%202017.gada%2509budz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DEVUMI"/>
      <sheetName val="IENEMUMI"/>
      <sheetName val="IZDEVUMI ar grozījumiem"/>
      <sheetName val="IZDEVUMI_EKK"/>
      <sheetName val="SPECBUDŽETS"/>
      <sheetName val="saistības"/>
      <sheetName val="Dome"/>
      <sheetName val="klientu centrs"/>
      <sheetName val="vēlēšanu komisija"/>
      <sheetName val="aizņēmumu procenti"/>
      <sheetName val="lauksaimniecība"/>
      <sheetName val="siltumapgāde"/>
      <sheetName val="ViesnīcaTilta 5"/>
      <sheetName val="Transporta būvju uzt. un rem"/>
      <sheetName val="publiskais internets"/>
      <sheetName val="tūrisma un kultūrv.mant.centrs"/>
      <sheetName val="nodarbinātība"/>
      <sheetName val="Atbalsts amatniekiem"/>
      <sheetName val="Atbalsts uzņēmējdarbībai"/>
      <sheetName val="mājokļu uzturēšana"/>
      <sheetName val="teritorijas uzturēšana"/>
      <sheetName val="Ūdensapgāde"/>
      <sheetName val="ielu apgaismošana"/>
      <sheetName val="ēku apsaimniekošana"/>
      <sheetName val="ambulance "/>
      <sheetName val="Meirānu feldšerp."/>
      <sheetName val="Lubānas KN"/>
      <sheetName val="Meirānu TN"/>
      <sheetName val="Lubānas b-ka"/>
      <sheetName val="Meirānu b-ka"/>
      <sheetName val="Estrāde"/>
      <sheetName val="Lubānas ziņas"/>
      <sheetName val="Sports"/>
      <sheetName val="Pārējais sports, kultūra"/>
      <sheetName val="Jauniešu centrs"/>
      <sheetName val="rotaļu laukums"/>
      <sheetName val="Kultūras darba speciālists"/>
      <sheetName val="vidusskola"/>
      <sheetName val="1.-4.kl.ēdināš."/>
      <sheetName val="Bērnudārzs"/>
      <sheetName val="Meirānu pamatskola"/>
      <sheetName val="NORDPLUS"/>
      <sheetName val="ERASMUS"/>
      <sheetName val="Internāts"/>
      <sheetName val="Mākslas skola"/>
      <sheetName val="Izglītības norēķini"/>
      <sheetName val="Izglītības darba speciālists"/>
      <sheetName val="Bāriņtiesa"/>
      <sheetName val="Soc.dienests"/>
      <sheetName val="deinstitucionalizācija"/>
      <sheetName val="Asistenti"/>
      <sheetName val="pabalsti"/>
      <sheetName val="Atbalsts soc.biedrībām"/>
      <sheetName val="Atbalsts ģimenēm ar bērniem"/>
      <sheetName val="Maksājumi citām pašv soc. pak."/>
      <sheetName val="Soc.aprūpes centrs"/>
      <sheetName val="Invalīdu aizsardzība"/>
      <sheetName val="ceļu fonds"/>
      <sheetName val="dabas resursi"/>
    </sheetNames>
    <sheetDataSet>
      <sheetData sheetId="0"/>
      <sheetData sheetId="1">
        <row r="96">
          <cell r="C96">
            <v>2211831</v>
          </cell>
          <cell r="D96">
            <v>2412776</v>
          </cell>
          <cell r="E96">
            <v>2433847</v>
          </cell>
          <cell r="G96">
            <v>2332572</v>
          </cell>
        </row>
      </sheetData>
      <sheetData sheetId="2"/>
      <sheetData sheetId="3"/>
      <sheetData sheetId="4"/>
      <sheetData sheetId="5"/>
      <sheetData sheetId="6">
        <row r="31">
          <cell r="D31">
            <v>249542</v>
          </cell>
          <cell r="E31">
            <v>251193</v>
          </cell>
          <cell r="F31">
            <v>237419</v>
          </cell>
          <cell r="H31">
            <v>261326</v>
          </cell>
        </row>
      </sheetData>
      <sheetData sheetId="7">
        <row r="21">
          <cell r="D21">
            <v>12152</v>
          </cell>
          <cell r="E21">
            <v>12415</v>
          </cell>
          <cell r="F21">
            <v>12179</v>
          </cell>
          <cell r="G21">
            <v>11686</v>
          </cell>
        </row>
      </sheetData>
      <sheetData sheetId="8">
        <row r="15">
          <cell r="D15">
            <v>24</v>
          </cell>
          <cell r="E15">
            <v>19</v>
          </cell>
          <cell r="G15">
            <v>4249</v>
          </cell>
        </row>
      </sheetData>
      <sheetData sheetId="9">
        <row r="16">
          <cell r="D16">
            <v>5000</v>
          </cell>
          <cell r="E16">
            <v>5000</v>
          </cell>
          <cell r="F16">
            <v>1961</v>
          </cell>
          <cell r="G16">
            <v>2400</v>
          </cell>
        </row>
      </sheetData>
      <sheetData sheetId="10">
        <row r="18">
          <cell r="D18">
            <v>855</v>
          </cell>
          <cell r="E18">
            <v>855</v>
          </cell>
          <cell r="F18">
            <v>854</v>
          </cell>
          <cell r="G18">
            <v>855</v>
          </cell>
        </row>
      </sheetData>
      <sheetData sheetId="11">
        <row r="19">
          <cell r="D19">
            <v>805</v>
          </cell>
          <cell r="E19">
            <v>783</v>
          </cell>
          <cell r="F19">
            <v>790</v>
          </cell>
        </row>
      </sheetData>
      <sheetData sheetId="12">
        <row r="20">
          <cell r="D20">
            <v>4819</v>
          </cell>
          <cell r="E20">
            <v>3910</v>
          </cell>
          <cell r="F20">
            <v>4589</v>
          </cell>
        </row>
      </sheetData>
      <sheetData sheetId="13">
        <row r="17">
          <cell r="D17">
            <v>95618</v>
          </cell>
          <cell r="E17">
            <v>149427</v>
          </cell>
          <cell r="F17">
            <v>132892</v>
          </cell>
          <cell r="H17">
            <v>112557</v>
          </cell>
        </row>
      </sheetData>
      <sheetData sheetId="14">
        <row r="21">
          <cell r="D21">
            <v>119</v>
          </cell>
          <cell r="E21">
            <v>119</v>
          </cell>
          <cell r="F21">
            <v>114</v>
          </cell>
          <cell r="G21">
            <v>120</v>
          </cell>
        </row>
      </sheetData>
      <sheetData sheetId="15">
        <row r="21">
          <cell r="D21">
            <v>19134</v>
          </cell>
          <cell r="E21">
            <v>19634</v>
          </cell>
          <cell r="F21">
            <v>18442</v>
          </cell>
          <cell r="H21">
            <v>28760</v>
          </cell>
        </row>
      </sheetData>
      <sheetData sheetId="16">
        <row r="21">
          <cell r="D21">
            <v>13442</v>
          </cell>
          <cell r="H21">
            <v>21196</v>
          </cell>
        </row>
      </sheetData>
      <sheetData sheetId="17">
        <row r="19">
          <cell r="D19">
            <v>1475</v>
          </cell>
          <cell r="E19">
            <v>1590</v>
          </cell>
          <cell r="F19">
            <v>1517</v>
          </cell>
          <cell r="G19">
            <v>1464</v>
          </cell>
        </row>
      </sheetData>
      <sheetData sheetId="18">
        <row r="15">
          <cell r="D15">
            <v>0</v>
          </cell>
          <cell r="E15">
            <v>0</v>
          </cell>
          <cell r="F15">
            <v>0</v>
          </cell>
          <cell r="H15">
            <v>8611</v>
          </cell>
        </row>
      </sheetData>
      <sheetData sheetId="19">
        <row r="18">
          <cell r="D18">
            <v>5010</v>
          </cell>
          <cell r="E18">
            <v>5273</v>
          </cell>
          <cell r="F18">
            <v>3421</v>
          </cell>
          <cell r="H18">
            <v>9723</v>
          </cell>
        </row>
      </sheetData>
      <sheetData sheetId="20">
        <row r="18">
          <cell r="D18">
            <v>108265</v>
          </cell>
          <cell r="E18">
            <v>108265</v>
          </cell>
          <cell r="F18">
            <v>60958</v>
          </cell>
          <cell r="H18">
            <v>111909</v>
          </cell>
        </row>
      </sheetData>
      <sheetData sheetId="21">
        <row r="17">
          <cell r="D17">
            <v>525</v>
          </cell>
          <cell r="E17">
            <v>525</v>
          </cell>
          <cell r="F17">
            <v>501</v>
          </cell>
          <cell r="G17">
            <v>775</v>
          </cell>
        </row>
      </sheetData>
      <sheetData sheetId="22">
        <row r="18">
          <cell r="D18">
            <v>18141</v>
          </cell>
          <cell r="E18">
            <v>18141</v>
          </cell>
          <cell r="F18">
            <v>10614</v>
          </cell>
          <cell r="H18">
            <v>18588</v>
          </cell>
        </row>
      </sheetData>
      <sheetData sheetId="23">
        <row r="21">
          <cell r="D21">
            <v>38138</v>
          </cell>
          <cell r="E21">
            <v>38138</v>
          </cell>
          <cell r="F21">
            <v>32558</v>
          </cell>
          <cell r="H21">
            <v>37083</v>
          </cell>
        </row>
      </sheetData>
      <sheetData sheetId="24">
        <row r="33">
          <cell r="D33">
            <v>31402</v>
          </cell>
          <cell r="E33">
            <v>32204</v>
          </cell>
          <cell r="F33">
            <v>23981</v>
          </cell>
          <cell r="G33">
            <v>23930</v>
          </cell>
        </row>
      </sheetData>
      <sheetData sheetId="25">
        <row r="21">
          <cell r="E21">
            <v>2577</v>
          </cell>
          <cell r="F21">
            <v>2362</v>
          </cell>
          <cell r="G21">
            <v>2682</v>
          </cell>
        </row>
      </sheetData>
      <sheetData sheetId="26">
        <row r="34">
          <cell r="D34">
            <v>119617</v>
          </cell>
          <cell r="E34">
            <v>144259</v>
          </cell>
          <cell r="F34">
            <v>116898</v>
          </cell>
          <cell r="H34">
            <v>126579</v>
          </cell>
        </row>
      </sheetData>
      <sheetData sheetId="27">
        <row r="26">
          <cell r="D26">
            <v>64138</v>
          </cell>
          <cell r="E26">
            <v>64743</v>
          </cell>
          <cell r="F26">
            <v>59560</v>
          </cell>
          <cell r="H26">
            <v>58506</v>
          </cell>
        </row>
      </sheetData>
      <sheetData sheetId="28">
        <row r="23">
          <cell r="D23">
            <v>49984</v>
          </cell>
          <cell r="E23">
            <v>49984</v>
          </cell>
          <cell r="F23">
            <v>45489</v>
          </cell>
          <cell r="G23">
            <v>48866</v>
          </cell>
        </row>
      </sheetData>
      <sheetData sheetId="29">
        <row r="24">
          <cell r="C24">
            <v>8468</v>
          </cell>
          <cell r="D24">
            <v>8468</v>
          </cell>
          <cell r="E24">
            <v>8057</v>
          </cell>
          <cell r="F24">
            <v>8451</v>
          </cell>
        </row>
      </sheetData>
      <sheetData sheetId="30">
        <row r="17">
          <cell r="D17">
            <v>6227</v>
          </cell>
          <cell r="E17">
            <v>6227</v>
          </cell>
          <cell r="F17">
            <v>4916</v>
          </cell>
          <cell r="G17">
            <v>1800</v>
          </cell>
        </row>
      </sheetData>
      <sheetData sheetId="31">
        <row r="24">
          <cell r="D24">
            <v>15812</v>
          </cell>
          <cell r="E24">
            <v>15812</v>
          </cell>
          <cell r="F24">
            <v>15497</v>
          </cell>
          <cell r="G24">
            <v>15862</v>
          </cell>
        </row>
      </sheetData>
      <sheetData sheetId="32">
        <row r="18">
          <cell r="D18">
            <v>11561</v>
          </cell>
          <cell r="E18">
            <v>12899</v>
          </cell>
          <cell r="F18">
            <v>11415</v>
          </cell>
          <cell r="H18">
            <v>16397</v>
          </cell>
        </row>
      </sheetData>
      <sheetData sheetId="33">
        <row r="15">
          <cell r="E15">
            <v>5816</v>
          </cell>
          <cell r="F15">
            <v>4743</v>
          </cell>
          <cell r="G15">
            <v>2000</v>
          </cell>
        </row>
      </sheetData>
      <sheetData sheetId="34">
        <row r="22">
          <cell r="D22">
            <v>18766</v>
          </cell>
          <cell r="E22">
            <v>19116</v>
          </cell>
          <cell r="F22">
            <v>17719</v>
          </cell>
          <cell r="H22">
            <v>19901</v>
          </cell>
        </row>
      </sheetData>
      <sheetData sheetId="35">
        <row r="19">
          <cell r="D19">
            <v>2000</v>
          </cell>
          <cell r="E19">
            <v>2000</v>
          </cell>
          <cell r="F19">
            <v>0</v>
          </cell>
          <cell r="G19">
            <v>2000</v>
          </cell>
        </row>
      </sheetData>
      <sheetData sheetId="36">
        <row r="16">
          <cell r="D16">
            <v>7595</v>
          </cell>
          <cell r="E16">
            <v>7830</v>
          </cell>
          <cell r="F16">
            <v>7686</v>
          </cell>
          <cell r="G16">
            <v>2683</v>
          </cell>
        </row>
      </sheetData>
      <sheetData sheetId="37">
        <row r="46">
          <cell r="D46">
            <v>464640</v>
          </cell>
          <cell r="E46">
            <v>557387</v>
          </cell>
          <cell r="F46">
            <v>499098</v>
          </cell>
          <cell r="H46">
            <v>499955</v>
          </cell>
        </row>
      </sheetData>
      <sheetData sheetId="38">
        <row r="23">
          <cell r="D23">
            <v>15200</v>
          </cell>
          <cell r="E23">
            <v>19133</v>
          </cell>
          <cell r="F23">
            <v>19132</v>
          </cell>
          <cell r="G23">
            <v>16749</v>
          </cell>
        </row>
      </sheetData>
      <sheetData sheetId="39">
        <row r="27">
          <cell r="D27">
            <v>275907</v>
          </cell>
          <cell r="E27">
            <v>294375</v>
          </cell>
          <cell r="F27">
            <v>292059</v>
          </cell>
          <cell r="G27">
            <v>317805</v>
          </cell>
        </row>
      </sheetData>
      <sheetData sheetId="40">
        <row r="31">
          <cell r="D31">
            <v>209983</v>
          </cell>
          <cell r="E31">
            <v>188789</v>
          </cell>
          <cell r="F31">
            <v>188364</v>
          </cell>
        </row>
      </sheetData>
      <sheetData sheetId="41">
        <row r="26">
          <cell r="C26">
            <v>2520</v>
          </cell>
        </row>
      </sheetData>
      <sheetData sheetId="42">
        <row r="23">
          <cell r="C23">
            <v>0</v>
          </cell>
        </row>
      </sheetData>
      <sheetData sheetId="43">
        <row r="19">
          <cell r="C19">
            <v>25462</v>
          </cell>
          <cell r="D19">
            <v>26306</v>
          </cell>
          <cell r="E19">
            <v>25725</v>
          </cell>
          <cell r="F19">
            <v>33204</v>
          </cell>
        </row>
      </sheetData>
      <sheetData sheetId="44">
        <row r="25">
          <cell r="D25">
            <v>38651</v>
          </cell>
          <cell r="E25">
            <v>38728</v>
          </cell>
          <cell r="F25">
            <v>37092</v>
          </cell>
          <cell r="G25">
            <v>49516</v>
          </cell>
        </row>
      </sheetData>
      <sheetData sheetId="45">
        <row r="19">
          <cell r="C19">
            <v>50000</v>
          </cell>
          <cell r="D19">
            <v>50000</v>
          </cell>
          <cell r="E19">
            <v>44631</v>
          </cell>
          <cell r="F19">
            <v>50000</v>
          </cell>
        </row>
      </sheetData>
      <sheetData sheetId="46">
        <row r="16">
          <cell r="D16">
            <v>8530</v>
          </cell>
          <cell r="E16">
            <v>8530</v>
          </cell>
          <cell r="F16">
            <v>5874</v>
          </cell>
          <cell r="G16">
            <v>6268</v>
          </cell>
        </row>
      </sheetData>
      <sheetData sheetId="47">
        <row r="21">
          <cell r="D21">
            <v>15415</v>
          </cell>
          <cell r="E21">
            <v>15723</v>
          </cell>
          <cell r="F21">
            <v>15149</v>
          </cell>
          <cell r="G21">
            <v>15517</v>
          </cell>
        </row>
      </sheetData>
      <sheetData sheetId="48">
        <row r="24">
          <cell r="D24">
            <v>69431</v>
          </cell>
          <cell r="E24">
            <v>70754</v>
          </cell>
          <cell r="F24">
            <v>53063</v>
          </cell>
          <cell r="H24">
            <v>74942</v>
          </cell>
        </row>
      </sheetData>
      <sheetData sheetId="49">
        <row r="21">
          <cell r="D21">
            <v>0</v>
          </cell>
          <cell r="E21">
            <v>5154</v>
          </cell>
          <cell r="F21">
            <v>5127</v>
          </cell>
          <cell r="H21">
            <v>33</v>
          </cell>
        </row>
      </sheetData>
      <sheetData sheetId="50">
        <row r="21">
          <cell r="D21">
            <v>26709</v>
          </cell>
          <cell r="E21">
            <v>26709</v>
          </cell>
          <cell r="F21">
            <v>18131</v>
          </cell>
          <cell r="G21">
            <v>19560</v>
          </cell>
        </row>
      </sheetData>
      <sheetData sheetId="51">
        <row r="16">
          <cell r="D16">
            <v>38429</v>
          </cell>
          <cell r="E16">
            <v>37955</v>
          </cell>
          <cell r="F16">
            <v>27661</v>
          </cell>
          <cell r="G16">
            <v>33957</v>
          </cell>
        </row>
      </sheetData>
      <sheetData sheetId="52">
        <row r="15">
          <cell r="D15">
            <v>210</v>
          </cell>
          <cell r="E15">
            <v>210</v>
          </cell>
          <cell r="F15">
            <v>170</v>
          </cell>
          <cell r="H15">
            <v>674</v>
          </cell>
        </row>
      </sheetData>
      <sheetData sheetId="53">
        <row r="18">
          <cell r="D18">
            <v>39260</v>
          </cell>
          <cell r="E18">
            <v>19670</v>
          </cell>
          <cell r="G18">
            <v>27186</v>
          </cell>
        </row>
      </sheetData>
      <sheetData sheetId="54">
        <row r="18">
          <cell r="C18">
            <v>2400</v>
          </cell>
          <cell r="D18">
            <v>148</v>
          </cell>
          <cell r="E18">
            <v>2430</v>
          </cell>
        </row>
      </sheetData>
      <sheetData sheetId="55">
        <row r="43">
          <cell r="D43">
            <v>238377</v>
          </cell>
          <cell r="E43">
            <v>243010</v>
          </cell>
          <cell r="F43">
            <v>231925</v>
          </cell>
          <cell r="H43">
            <v>241687</v>
          </cell>
        </row>
      </sheetData>
      <sheetData sheetId="56">
        <row r="15">
          <cell r="D15">
            <v>2600</v>
          </cell>
          <cell r="E15">
            <v>3371</v>
          </cell>
          <cell r="F15">
            <v>771</v>
          </cell>
          <cell r="G15">
            <v>3000</v>
          </cell>
        </row>
      </sheetData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2. pielikums"/>
      <sheetName val="9.3. pielikum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T320"/>
  <sheetViews>
    <sheetView tabSelected="1" view="pageLayout" topLeftCell="A10" zoomScaleNormal="124" workbookViewId="0">
      <selection activeCell="F10" sqref="F10"/>
    </sheetView>
  </sheetViews>
  <sheetFormatPr defaultRowHeight="12.75" x14ac:dyDescent="0.2"/>
  <cols>
    <col min="1" max="1" width="47.42578125" customWidth="1"/>
    <col min="2" max="2" width="12.7109375" customWidth="1"/>
    <col min="3" max="3" width="12.28515625" customWidth="1"/>
    <col min="4" max="4" width="11.42578125" customWidth="1"/>
    <col min="5" max="5" width="12" customWidth="1"/>
    <col min="6" max="6" width="14.85546875" customWidth="1"/>
    <col min="7" max="7" width="8.5703125" style="66" customWidth="1"/>
  </cols>
  <sheetData>
    <row r="1" spans="1:7" x14ac:dyDescent="0.2">
      <c r="E1" s="1"/>
      <c r="F1" s="1" t="s">
        <v>0</v>
      </c>
      <c r="G1" s="1"/>
    </row>
    <row r="2" spans="1:7" x14ac:dyDescent="0.2">
      <c r="E2" s="2"/>
      <c r="F2" s="3" t="s">
        <v>1</v>
      </c>
      <c r="G2" s="4"/>
    </row>
    <row r="3" spans="1:7" ht="12" customHeight="1" x14ac:dyDescent="0.2">
      <c r="E3" s="2"/>
      <c r="F3" s="3" t="s">
        <v>2</v>
      </c>
      <c r="G3" s="4"/>
    </row>
    <row r="4" spans="1:7" x14ac:dyDescent="0.2">
      <c r="B4" s="1"/>
      <c r="C4" s="1"/>
      <c r="D4" s="1"/>
      <c r="E4" s="5" t="s">
        <v>3</v>
      </c>
      <c r="F4" s="6"/>
      <c r="G4" s="4"/>
    </row>
    <row r="5" spans="1:7" x14ac:dyDescent="0.2">
      <c r="B5" s="1"/>
      <c r="C5" s="1"/>
      <c r="D5" s="1"/>
      <c r="E5" s="5" t="s">
        <v>4</v>
      </c>
      <c r="F5" s="6"/>
      <c r="G5" s="4"/>
    </row>
    <row r="6" spans="1:7" ht="13.5" customHeight="1" x14ac:dyDescent="0.3">
      <c r="A6" s="7"/>
      <c r="B6" s="1"/>
      <c r="C6" s="1"/>
      <c r="D6" s="1"/>
      <c r="E6" s="5" t="s">
        <v>5</v>
      </c>
      <c r="F6" s="6"/>
      <c r="G6" s="4"/>
    </row>
    <row r="7" spans="1:7" ht="13.5" customHeight="1" x14ac:dyDescent="0.3">
      <c r="A7" s="7"/>
      <c r="B7" s="1"/>
      <c r="C7" s="1"/>
      <c r="D7" s="1"/>
      <c r="E7" s="5" t="s">
        <v>6</v>
      </c>
      <c r="F7" s="6"/>
      <c r="G7" s="4"/>
    </row>
    <row r="8" spans="1:7" ht="13.5" customHeight="1" x14ac:dyDescent="0.3">
      <c r="A8" s="7"/>
      <c r="B8" s="1"/>
      <c r="C8" s="1"/>
      <c r="D8" s="1"/>
      <c r="E8" s="5" t="s">
        <v>7</v>
      </c>
      <c r="F8" s="6"/>
      <c r="G8" s="4"/>
    </row>
    <row r="9" spans="1:7" ht="13.5" customHeight="1" x14ac:dyDescent="0.3">
      <c r="A9" s="7"/>
      <c r="B9" s="1"/>
      <c r="C9" s="1"/>
      <c r="D9" s="1"/>
      <c r="E9" s="5" t="s">
        <v>8</v>
      </c>
      <c r="F9" s="6"/>
      <c r="G9" s="4" t="s">
        <v>9</v>
      </c>
    </row>
    <row r="10" spans="1:7" s="11" customFormat="1" ht="15.75" x14ac:dyDescent="0.25">
      <c r="A10" s="8" t="s">
        <v>10</v>
      </c>
      <c r="B10" s="9"/>
      <c r="C10" s="9"/>
      <c r="D10" s="9"/>
      <c r="E10" s="9"/>
      <c r="F10" s="9"/>
      <c r="G10" s="10"/>
    </row>
    <row r="11" spans="1:7" s="11" customFormat="1" ht="15.75" x14ac:dyDescent="0.25">
      <c r="A11" s="12" t="s">
        <v>11</v>
      </c>
      <c r="B11" s="9"/>
      <c r="C11" s="9"/>
      <c r="D11" s="9"/>
      <c r="E11" s="9"/>
      <c r="F11" s="9"/>
      <c r="G11" s="10"/>
    </row>
    <row r="12" spans="1:7" s="15" customFormat="1" ht="38.25" x14ac:dyDescent="0.2">
      <c r="A12" s="13" t="s">
        <v>12</v>
      </c>
      <c r="B12" s="13" t="s">
        <v>13</v>
      </c>
      <c r="C12" s="13" t="s">
        <v>14</v>
      </c>
      <c r="D12" s="13" t="s">
        <v>15</v>
      </c>
      <c r="E12" s="13" t="s">
        <v>16</v>
      </c>
      <c r="F12" s="13" t="s">
        <v>17</v>
      </c>
      <c r="G12" s="14" t="s">
        <v>18</v>
      </c>
    </row>
    <row r="13" spans="1:7" s="19" customFormat="1" ht="15" customHeight="1" x14ac:dyDescent="0.2">
      <c r="A13" s="16" t="s">
        <v>19</v>
      </c>
      <c r="B13" s="17">
        <f>[1]Dome!D31</f>
        <v>249542</v>
      </c>
      <c r="C13" s="17">
        <f>[1]Dome!E31</f>
        <v>251193</v>
      </c>
      <c r="D13" s="17">
        <f>[1]Dome!F31</f>
        <v>237419</v>
      </c>
      <c r="E13" s="17">
        <f>[1]Dome!H31</f>
        <v>261326</v>
      </c>
      <c r="F13" s="17">
        <f>E13-D13</f>
        <v>23907</v>
      </c>
      <c r="G13" s="18">
        <f>(E13/E75*100)</f>
        <v>10.086944438547361</v>
      </c>
    </row>
    <row r="14" spans="1:7" s="19" customFormat="1" ht="17.25" customHeight="1" x14ac:dyDescent="0.2">
      <c r="A14" s="16" t="s">
        <v>20</v>
      </c>
      <c r="B14" s="17">
        <f>'[1]klientu centrs'!D21</f>
        <v>12152</v>
      </c>
      <c r="C14" s="17">
        <f>'[1]klientu centrs'!E21</f>
        <v>12415</v>
      </c>
      <c r="D14" s="17">
        <f>'[1]klientu centrs'!F21</f>
        <v>12179</v>
      </c>
      <c r="E14" s="17">
        <f>'[1]klientu centrs'!G21</f>
        <v>11686</v>
      </c>
      <c r="F14" s="17">
        <f>E14-D14</f>
        <v>-493</v>
      </c>
      <c r="G14" s="18">
        <f>(E14/E75*100)</f>
        <v>0.45106890515625875</v>
      </c>
    </row>
    <row r="15" spans="1:7" s="20" customFormat="1" x14ac:dyDescent="0.2">
      <c r="A15" s="16" t="s">
        <v>21</v>
      </c>
      <c r="B15" s="17">
        <v>24</v>
      </c>
      <c r="C15" s="17">
        <f>'[1]vēlēšanu komisija'!D15</f>
        <v>24</v>
      </c>
      <c r="D15" s="17">
        <f>'[1]vēlēšanu komisija'!E15</f>
        <v>19</v>
      </c>
      <c r="E15" s="17">
        <f>'[1]vēlēšanu komisija'!G15</f>
        <v>4249</v>
      </c>
      <c r="F15" s="17">
        <f>E15-D15</f>
        <v>4230</v>
      </c>
      <c r="G15" s="18">
        <f>(E15/E75*100)</f>
        <v>0.16400751138190514</v>
      </c>
    </row>
    <row r="16" spans="1:7" s="22" customFormat="1" ht="17.25" customHeight="1" x14ac:dyDescent="0.2">
      <c r="A16" s="16" t="s">
        <v>22</v>
      </c>
      <c r="B16" s="21">
        <f>+'[1]aizņēmumu procenti'!D16</f>
        <v>5000</v>
      </c>
      <c r="C16" s="21">
        <f>+'[1]aizņēmumu procenti'!E16</f>
        <v>5000</v>
      </c>
      <c r="D16" s="21">
        <f>+'[1]aizņēmumu procenti'!F16</f>
        <v>1961</v>
      </c>
      <c r="E16" s="21">
        <f>+'[1]aizņēmumu procenti'!G16</f>
        <v>2400</v>
      </c>
      <c r="F16" s="17">
        <f>E16-D16</f>
        <v>439</v>
      </c>
      <c r="G16" s="18">
        <f>(E16/E75*100)</f>
        <v>9.2637803557677645E-2</v>
      </c>
    </row>
    <row r="17" spans="1:7" s="20" customFormat="1" x14ac:dyDescent="0.2">
      <c r="A17" s="16" t="s">
        <v>23</v>
      </c>
      <c r="B17" s="17">
        <v>15300</v>
      </c>
      <c r="C17" s="17">
        <v>5483</v>
      </c>
      <c r="D17" s="23" t="s">
        <v>24</v>
      </c>
      <c r="E17" s="17">
        <v>6998</v>
      </c>
      <c r="F17" s="24" t="s">
        <v>25</v>
      </c>
      <c r="G17" s="18">
        <f>(E17/E75*100)</f>
        <v>0.27011639554026179</v>
      </c>
    </row>
    <row r="18" spans="1:7" s="20" customFormat="1" ht="14.25" x14ac:dyDescent="0.2">
      <c r="A18" s="25" t="s">
        <v>26</v>
      </c>
      <c r="B18" s="26">
        <f t="shared" ref="B18:G18" si="0">SUM(B13:B17)</f>
        <v>282018</v>
      </c>
      <c r="C18" s="26">
        <f t="shared" si="0"/>
        <v>274115</v>
      </c>
      <c r="D18" s="26">
        <f t="shared" si="0"/>
        <v>251578</v>
      </c>
      <c r="E18" s="26">
        <f t="shared" si="0"/>
        <v>286659</v>
      </c>
      <c r="F18" s="26">
        <f t="shared" si="0"/>
        <v>28083</v>
      </c>
      <c r="G18" s="27">
        <f t="shared" si="0"/>
        <v>11.064775054183464</v>
      </c>
    </row>
    <row r="19" spans="1:7" s="22" customFormat="1" ht="18" customHeight="1" x14ac:dyDescent="0.2">
      <c r="A19" s="16" t="s">
        <v>27</v>
      </c>
      <c r="B19" s="17">
        <f>'[1]Atbalsts amatniekiem'!D19</f>
        <v>1475</v>
      </c>
      <c r="C19" s="17">
        <f>'[1]Atbalsts amatniekiem'!E19</f>
        <v>1590</v>
      </c>
      <c r="D19" s="17">
        <f>'[1]Atbalsts amatniekiem'!F19</f>
        <v>1517</v>
      </c>
      <c r="E19" s="17">
        <f>'[1]Atbalsts amatniekiem'!G19</f>
        <v>1464</v>
      </c>
      <c r="F19" s="17">
        <f t="shared" ref="F19:F73" si="1">E19-D19</f>
        <v>-53</v>
      </c>
      <c r="G19" s="18">
        <f>(E19/E75*100)</f>
        <v>5.650906017018336E-2</v>
      </c>
    </row>
    <row r="20" spans="1:7" s="22" customFormat="1" ht="15.75" customHeight="1" x14ac:dyDescent="0.2">
      <c r="A20" s="16" t="s">
        <v>28</v>
      </c>
      <c r="B20" s="17">
        <f>[1]nodarbinātība!D21</f>
        <v>13442</v>
      </c>
      <c r="C20" s="17">
        <v>17613</v>
      </c>
      <c r="D20" s="17">
        <v>17605</v>
      </c>
      <c r="E20" s="17">
        <f>[1]nodarbinātība!H21</f>
        <v>21196</v>
      </c>
      <c r="F20" s="17">
        <f t="shared" si="1"/>
        <v>3591</v>
      </c>
      <c r="G20" s="18">
        <f>(E20/E75*100)</f>
        <v>0.81814620175355635</v>
      </c>
    </row>
    <row r="21" spans="1:7" s="22" customFormat="1" ht="15.75" customHeight="1" x14ac:dyDescent="0.2">
      <c r="A21" s="16" t="s">
        <v>29</v>
      </c>
      <c r="B21" s="17">
        <f>[1]lauksaimniecība!D18</f>
        <v>855</v>
      </c>
      <c r="C21" s="17">
        <f>[1]lauksaimniecība!E18</f>
        <v>855</v>
      </c>
      <c r="D21" s="17">
        <f>[1]lauksaimniecība!F18</f>
        <v>854</v>
      </c>
      <c r="E21" s="17">
        <f>[1]lauksaimniecība!G18</f>
        <v>855</v>
      </c>
      <c r="F21" s="17">
        <f t="shared" si="1"/>
        <v>1</v>
      </c>
      <c r="G21" s="18">
        <f>(E21/E75*100)</f>
        <v>3.3002217517422661E-2</v>
      </c>
    </row>
    <row r="22" spans="1:7" s="22" customFormat="1" ht="15.75" customHeight="1" x14ac:dyDescent="0.2">
      <c r="A22" s="16" t="s">
        <v>30</v>
      </c>
      <c r="B22" s="17">
        <v>805</v>
      </c>
      <c r="C22" s="17">
        <f>[1]siltumapgāde!D19</f>
        <v>805</v>
      </c>
      <c r="D22" s="17">
        <f>[1]siltumapgāde!E19</f>
        <v>783</v>
      </c>
      <c r="E22" s="17">
        <f>[1]siltumapgāde!F19</f>
        <v>790</v>
      </c>
      <c r="F22" s="17">
        <f t="shared" si="1"/>
        <v>7</v>
      </c>
      <c r="G22" s="18">
        <f>(E22/E75*100)</f>
        <v>3.0493277004402224E-2</v>
      </c>
    </row>
    <row r="23" spans="1:7" s="20" customFormat="1" ht="17.25" customHeight="1" x14ac:dyDescent="0.2">
      <c r="A23" s="16" t="s">
        <v>31</v>
      </c>
      <c r="B23" s="28">
        <f>'[1]Transporta būvju uzt. un rem'!D17</f>
        <v>95618</v>
      </c>
      <c r="C23" s="28">
        <f>'[1]Transporta būvju uzt. un rem'!E17</f>
        <v>149427</v>
      </c>
      <c r="D23" s="28">
        <f>'[1]Transporta būvju uzt. un rem'!F17</f>
        <v>132892</v>
      </c>
      <c r="E23" s="28">
        <f>'[1]Transporta būvju uzt. un rem'!H17</f>
        <v>112557</v>
      </c>
      <c r="F23" s="28">
        <f t="shared" si="1"/>
        <v>-20335</v>
      </c>
      <c r="G23" s="18">
        <f>(E23/E75*100)</f>
        <v>4.3445971896006341</v>
      </c>
    </row>
    <row r="24" spans="1:7" s="20" customFormat="1" ht="18" customHeight="1" x14ac:dyDescent="0.2">
      <c r="A24" s="16" t="s">
        <v>32</v>
      </c>
      <c r="B24" s="17">
        <f>'[1]tūrisma un kultūrv.mant.centrs'!D21</f>
        <v>19134</v>
      </c>
      <c r="C24" s="17">
        <f>'[1]tūrisma un kultūrv.mant.centrs'!E21</f>
        <v>19634</v>
      </c>
      <c r="D24" s="17">
        <f>'[1]tūrisma un kultūrv.mant.centrs'!F21</f>
        <v>18442</v>
      </c>
      <c r="E24" s="17">
        <f>'[1]tūrisma un kultūrv.mant.centrs'!H21</f>
        <v>28760</v>
      </c>
      <c r="F24" s="17">
        <f t="shared" si="1"/>
        <v>10318</v>
      </c>
      <c r="G24" s="18">
        <f>(E24/E75*100)</f>
        <v>1.1101096792995038</v>
      </c>
    </row>
    <row r="25" spans="1:7" s="22" customFormat="1" ht="15" customHeight="1" x14ac:dyDescent="0.2">
      <c r="A25" s="16" t="s">
        <v>33</v>
      </c>
      <c r="B25" s="17">
        <v>4819</v>
      </c>
      <c r="C25" s="17">
        <f>'[1]ViesnīcaTilta 5'!D20</f>
        <v>4819</v>
      </c>
      <c r="D25" s="17">
        <f>'[1]ViesnīcaTilta 5'!E20</f>
        <v>3910</v>
      </c>
      <c r="E25" s="17">
        <f>'[1]ViesnīcaTilta 5'!F20</f>
        <v>4589</v>
      </c>
      <c r="F25" s="17">
        <f t="shared" si="1"/>
        <v>679</v>
      </c>
      <c r="G25" s="18">
        <f>(E25/E75*100)</f>
        <v>0.17713120021924281</v>
      </c>
    </row>
    <row r="26" spans="1:7" s="22" customFormat="1" ht="15" customHeight="1" x14ac:dyDescent="0.2">
      <c r="A26" s="16" t="s">
        <v>34</v>
      </c>
      <c r="B26" s="17">
        <f>'[1]publiskais internets'!D21</f>
        <v>119</v>
      </c>
      <c r="C26" s="17">
        <f>'[1]publiskais internets'!E21</f>
        <v>119</v>
      </c>
      <c r="D26" s="17">
        <f>'[1]publiskais internets'!F21</f>
        <v>114</v>
      </c>
      <c r="E26" s="17">
        <f>'[1]publiskais internets'!G21</f>
        <v>120</v>
      </c>
      <c r="F26" s="17">
        <f t="shared" si="1"/>
        <v>6</v>
      </c>
      <c r="G26" s="18">
        <f>(E26/E75*100)</f>
        <v>4.6318901778838826E-3</v>
      </c>
    </row>
    <row r="27" spans="1:7" s="22" customFormat="1" ht="15" customHeight="1" x14ac:dyDescent="0.2">
      <c r="A27" s="16" t="s">
        <v>35</v>
      </c>
      <c r="B27" s="17">
        <f>'[1]Atbalsts uzņēmējdarbībai'!D15</f>
        <v>0</v>
      </c>
      <c r="C27" s="17">
        <f>'[1]Atbalsts uzņēmējdarbībai'!E15</f>
        <v>0</v>
      </c>
      <c r="D27" s="17">
        <f>'[1]Atbalsts uzņēmējdarbībai'!F15</f>
        <v>0</v>
      </c>
      <c r="E27" s="17">
        <f>'[1]Atbalsts uzņēmējdarbībai'!H15</f>
        <v>8611</v>
      </c>
      <c r="F27" s="17">
        <f t="shared" si="1"/>
        <v>8611</v>
      </c>
      <c r="G27" s="18">
        <f>(E27/E75*100)</f>
        <v>0.33237671934798424</v>
      </c>
    </row>
    <row r="28" spans="1:7" s="20" customFormat="1" ht="18.75" customHeight="1" x14ac:dyDescent="0.2">
      <c r="A28" s="25" t="s">
        <v>36</v>
      </c>
      <c r="B28" s="26">
        <f t="shared" ref="B28:G28" si="2">SUM(B19:B27)</f>
        <v>136267</v>
      </c>
      <c r="C28" s="26">
        <f t="shared" si="2"/>
        <v>194862</v>
      </c>
      <c r="D28" s="26">
        <f t="shared" si="2"/>
        <v>176117</v>
      </c>
      <c r="E28" s="26">
        <f t="shared" si="2"/>
        <v>178942</v>
      </c>
      <c r="F28" s="26">
        <f t="shared" si="2"/>
        <v>2825</v>
      </c>
      <c r="G28" s="27">
        <f t="shared" si="2"/>
        <v>6.9069974350908128</v>
      </c>
    </row>
    <row r="29" spans="1:7" s="20" customFormat="1" x14ac:dyDescent="0.2">
      <c r="A29" s="16" t="s">
        <v>37</v>
      </c>
      <c r="B29" s="17">
        <f>'[1]mājokļu uzturēšana'!D18</f>
        <v>5010</v>
      </c>
      <c r="C29" s="17">
        <f>'[1]mājokļu uzturēšana'!E18</f>
        <v>5273</v>
      </c>
      <c r="D29" s="17">
        <f>'[1]mājokļu uzturēšana'!F18</f>
        <v>3421</v>
      </c>
      <c r="E29" s="17">
        <f>'[1]mājokļu uzturēšana'!H18</f>
        <v>9723</v>
      </c>
      <c r="F29" s="17">
        <f t="shared" si="1"/>
        <v>6302</v>
      </c>
      <c r="G29" s="18">
        <f>(E29/E75*100)</f>
        <v>0.37529890166304158</v>
      </c>
    </row>
    <row r="30" spans="1:7" s="20" customFormat="1" x14ac:dyDescent="0.2">
      <c r="A30" s="16" t="s">
        <v>38</v>
      </c>
      <c r="B30" s="17">
        <v>0</v>
      </c>
      <c r="C30" s="17">
        <v>0</v>
      </c>
      <c r="D30" s="17">
        <v>0</v>
      </c>
      <c r="E30" s="17">
        <v>0</v>
      </c>
      <c r="F30" s="17">
        <f t="shared" si="1"/>
        <v>0</v>
      </c>
      <c r="G30" s="18">
        <f>(E30/E75*100)</f>
        <v>0</v>
      </c>
    </row>
    <row r="31" spans="1:7" s="20" customFormat="1" ht="14.25" customHeight="1" x14ac:dyDescent="0.2">
      <c r="A31" s="16" t="s">
        <v>39</v>
      </c>
      <c r="B31" s="17">
        <f>'[1]teritorijas uzturēšana'!D18</f>
        <v>108265</v>
      </c>
      <c r="C31" s="17">
        <f>'[1]teritorijas uzturēšana'!E18</f>
        <v>108265</v>
      </c>
      <c r="D31" s="17">
        <f>'[1]teritorijas uzturēšana'!F18</f>
        <v>60958</v>
      </c>
      <c r="E31" s="17">
        <f>'[1]teritorijas uzturēšana'!H18</f>
        <v>111909</v>
      </c>
      <c r="F31" s="17">
        <f t="shared" si="1"/>
        <v>50951</v>
      </c>
      <c r="G31" s="18">
        <f>(E31/E75*100)</f>
        <v>4.3195849826400616</v>
      </c>
    </row>
    <row r="32" spans="1:7" s="20" customFormat="1" ht="15" customHeight="1" x14ac:dyDescent="0.2">
      <c r="A32" s="16" t="s">
        <v>40</v>
      </c>
      <c r="B32" s="17">
        <f>[1]Ūdensapgāde!D17</f>
        <v>525</v>
      </c>
      <c r="C32" s="17">
        <f>[1]Ūdensapgāde!E17</f>
        <v>525</v>
      </c>
      <c r="D32" s="17">
        <f>[1]Ūdensapgāde!F17</f>
        <v>501</v>
      </c>
      <c r="E32" s="17">
        <f>[1]Ūdensapgāde!G17</f>
        <v>775</v>
      </c>
      <c r="F32" s="17">
        <f t="shared" si="1"/>
        <v>274</v>
      </c>
      <c r="G32" s="18">
        <f>(E32/E75*100)</f>
        <v>2.991429073216674E-2</v>
      </c>
    </row>
    <row r="33" spans="1:8" s="20" customFormat="1" ht="15.75" customHeight="1" x14ac:dyDescent="0.2">
      <c r="A33" s="16" t="s">
        <v>41</v>
      </c>
      <c r="B33" s="17">
        <f>'[1]ielu apgaismošana'!D18</f>
        <v>18141</v>
      </c>
      <c r="C33" s="17">
        <f>'[1]ielu apgaismošana'!E18</f>
        <v>18141</v>
      </c>
      <c r="D33" s="17">
        <f>'[1]ielu apgaismošana'!F18</f>
        <v>10614</v>
      </c>
      <c r="E33" s="17">
        <f>'[1]ielu apgaismošana'!H18</f>
        <v>18588</v>
      </c>
      <c r="F33" s="17">
        <f t="shared" si="1"/>
        <v>7974</v>
      </c>
      <c r="G33" s="18">
        <f>(E33/E75*100)</f>
        <v>0.71747978855421335</v>
      </c>
    </row>
    <row r="34" spans="1:8" s="20" customFormat="1" x14ac:dyDescent="0.2">
      <c r="A34" s="16" t="s">
        <v>42</v>
      </c>
      <c r="B34" s="17">
        <f>'[1]ēku apsaimniekošana'!D21</f>
        <v>38138</v>
      </c>
      <c r="C34" s="17">
        <f>'[1]ēku apsaimniekošana'!E21</f>
        <v>38138</v>
      </c>
      <c r="D34" s="17">
        <f>'[1]ēku apsaimniekošana'!F21</f>
        <v>32558</v>
      </c>
      <c r="E34" s="17">
        <f>'[1]ēku apsaimniekošana'!H21</f>
        <v>37083</v>
      </c>
      <c r="F34" s="17">
        <f t="shared" si="1"/>
        <v>4525</v>
      </c>
      <c r="G34" s="18">
        <f>(E34/E75*100)</f>
        <v>1.4313698622205666</v>
      </c>
    </row>
    <row r="35" spans="1:8" s="20" customFormat="1" ht="28.5" x14ac:dyDescent="0.2">
      <c r="A35" s="25" t="s">
        <v>43</v>
      </c>
      <c r="B35" s="26">
        <f t="shared" ref="B35:G35" si="3">SUM(B29:B34)</f>
        <v>170079</v>
      </c>
      <c r="C35" s="26">
        <f t="shared" si="3"/>
        <v>170342</v>
      </c>
      <c r="D35" s="26">
        <f t="shared" si="3"/>
        <v>108052</v>
      </c>
      <c r="E35" s="26">
        <f t="shared" si="3"/>
        <v>178078</v>
      </c>
      <c r="F35" s="26">
        <f t="shared" si="3"/>
        <v>70026</v>
      </c>
      <c r="G35" s="27">
        <f t="shared" si="3"/>
        <v>6.8736478258100497</v>
      </c>
    </row>
    <row r="36" spans="1:8" s="20" customFormat="1" x14ac:dyDescent="0.2">
      <c r="A36" s="16" t="s">
        <v>44</v>
      </c>
      <c r="B36" s="17">
        <f>'[1]ambulance '!D33</f>
        <v>31402</v>
      </c>
      <c r="C36" s="17">
        <f>'[1]ambulance '!E33</f>
        <v>32204</v>
      </c>
      <c r="D36" s="17">
        <f>'[1]ambulance '!F33</f>
        <v>23981</v>
      </c>
      <c r="E36" s="17">
        <f>'[1]ambulance '!G33</f>
        <v>23930</v>
      </c>
      <c r="F36" s="17">
        <f t="shared" si="1"/>
        <v>-51</v>
      </c>
      <c r="G36" s="18">
        <f>(E36/E75*100)</f>
        <v>0.92367609963967756</v>
      </c>
      <c r="H36" s="29"/>
    </row>
    <row r="37" spans="1:8" s="20" customFormat="1" x14ac:dyDescent="0.2">
      <c r="A37" s="16" t="s">
        <v>45</v>
      </c>
      <c r="B37" s="17">
        <v>2577</v>
      </c>
      <c r="C37" s="17">
        <f>'[1]Meirānu feldšerp.'!E21</f>
        <v>2577</v>
      </c>
      <c r="D37" s="17">
        <f>'[1]Meirānu feldšerp.'!F21</f>
        <v>2362</v>
      </c>
      <c r="E37" s="17">
        <f>'[1]Meirānu feldšerp.'!G21</f>
        <v>2682</v>
      </c>
      <c r="F37" s="17">
        <f t="shared" si="1"/>
        <v>320</v>
      </c>
      <c r="G37" s="18">
        <f>(E37/E75*100)</f>
        <v>0.10352274547570477</v>
      </c>
    </row>
    <row r="38" spans="1:8" s="15" customFormat="1" ht="38.25" x14ac:dyDescent="0.2">
      <c r="A38" s="13" t="s">
        <v>12</v>
      </c>
      <c r="B38" s="13" t="s">
        <v>13</v>
      </c>
      <c r="C38" s="13" t="s">
        <v>14</v>
      </c>
      <c r="D38" s="13" t="s">
        <v>15</v>
      </c>
      <c r="E38" s="13" t="s">
        <v>16</v>
      </c>
      <c r="F38" s="13" t="s">
        <v>17</v>
      </c>
      <c r="G38" s="30" t="s">
        <v>18</v>
      </c>
    </row>
    <row r="39" spans="1:8" s="20" customFormat="1" ht="14.25" x14ac:dyDescent="0.2">
      <c r="A39" s="25" t="s">
        <v>46</v>
      </c>
      <c r="B39" s="26">
        <f t="shared" ref="B39:G39" si="4">SUM(B36:B37)</f>
        <v>33979</v>
      </c>
      <c r="C39" s="26">
        <f t="shared" si="4"/>
        <v>34781</v>
      </c>
      <c r="D39" s="26">
        <f>SUM(D36:D37)</f>
        <v>26343</v>
      </c>
      <c r="E39" s="26">
        <f t="shared" si="4"/>
        <v>26612</v>
      </c>
      <c r="F39" s="26">
        <f>SUM(F36:F37)</f>
        <v>269</v>
      </c>
      <c r="G39" s="27">
        <f t="shared" si="4"/>
        <v>1.0271988451153824</v>
      </c>
    </row>
    <row r="40" spans="1:8" s="20" customFormat="1" ht="25.5" x14ac:dyDescent="0.2">
      <c r="A40" s="16" t="s">
        <v>47</v>
      </c>
      <c r="B40" s="17">
        <f>'[1]Lubānas b-ka'!D23</f>
        <v>49984</v>
      </c>
      <c r="C40" s="17">
        <f>'[1]Lubānas b-ka'!E23</f>
        <v>49984</v>
      </c>
      <c r="D40" s="17">
        <f>'[1]Lubānas b-ka'!F23</f>
        <v>45489</v>
      </c>
      <c r="E40" s="17">
        <f>'[1]Lubānas b-ka'!G23</f>
        <v>48866</v>
      </c>
      <c r="F40" s="17">
        <f t="shared" si="1"/>
        <v>3377</v>
      </c>
      <c r="G40" s="18">
        <f>(E40/E75*100)</f>
        <v>1.8861828786039485</v>
      </c>
    </row>
    <row r="41" spans="1:8" s="20" customFormat="1" x14ac:dyDescent="0.2">
      <c r="A41" s="16" t="s">
        <v>48</v>
      </c>
      <c r="B41" s="17">
        <f>'[1]Meirānu b-ka'!C24</f>
        <v>8468</v>
      </c>
      <c r="C41" s="17">
        <f>'[1]Meirānu b-ka'!D24</f>
        <v>8468</v>
      </c>
      <c r="D41" s="17">
        <f>'[1]Meirānu b-ka'!E24</f>
        <v>8057</v>
      </c>
      <c r="E41" s="17">
        <f>'[1]Meirānu b-ka'!F24</f>
        <v>8451</v>
      </c>
      <c r="F41" s="17">
        <f t="shared" si="1"/>
        <v>394</v>
      </c>
      <c r="G41" s="18">
        <f>(E41/E75*100)</f>
        <v>0.32620086577747243</v>
      </c>
    </row>
    <row r="42" spans="1:8" s="20" customFormat="1" x14ac:dyDescent="0.2">
      <c r="A42" s="16" t="s">
        <v>49</v>
      </c>
      <c r="B42" s="17">
        <f>'[1]Lubānas KN'!D34</f>
        <v>119617</v>
      </c>
      <c r="C42" s="17">
        <f>'[1]Lubānas KN'!E34</f>
        <v>144259</v>
      </c>
      <c r="D42" s="17">
        <f>'[1]Lubānas KN'!F34</f>
        <v>116898</v>
      </c>
      <c r="E42" s="17">
        <f>'[1]Lubānas KN'!H34</f>
        <v>126579</v>
      </c>
      <c r="F42" s="17">
        <f t="shared" si="1"/>
        <v>9681</v>
      </c>
      <c r="G42" s="18">
        <f>(E42/E75*100)</f>
        <v>4.8858335568863662</v>
      </c>
    </row>
    <row r="43" spans="1:8" s="20" customFormat="1" x14ac:dyDescent="0.2">
      <c r="A43" s="16" t="s">
        <v>50</v>
      </c>
      <c r="B43" s="17">
        <f>[1]Estrāde!D17</f>
        <v>6227</v>
      </c>
      <c r="C43" s="17">
        <f>[1]Estrāde!E17</f>
        <v>6227</v>
      </c>
      <c r="D43" s="17">
        <f>[1]Estrāde!F17</f>
        <v>4916</v>
      </c>
      <c r="E43" s="17">
        <f>[1]Estrāde!G17</f>
        <v>1800</v>
      </c>
      <c r="F43" s="17">
        <f t="shared" si="1"/>
        <v>-3116</v>
      </c>
      <c r="G43" s="18">
        <f>(E43/E75*100)</f>
        <v>6.9478352668258234E-2</v>
      </c>
    </row>
    <row r="44" spans="1:8" s="20" customFormat="1" x14ac:dyDescent="0.2">
      <c r="A44" s="31" t="s">
        <v>51</v>
      </c>
      <c r="B44" s="17">
        <f>'[1]Meirānu TN'!D26</f>
        <v>64138</v>
      </c>
      <c r="C44" s="17">
        <f>'[1]Meirānu TN'!E26</f>
        <v>64743</v>
      </c>
      <c r="D44" s="17">
        <f>'[1]Meirānu TN'!F26</f>
        <v>59560</v>
      </c>
      <c r="E44" s="17">
        <f>'[1]Meirānu TN'!H26</f>
        <v>58506</v>
      </c>
      <c r="F44" s="17">
        <f t="shared" si="1"/>
        <v>-1054</v>
      </c>
      <c r="G44" s="18">
        <f>(E44/E75*100)</f>
        <v>2.2582780562272866</v>
      </c>
    </row>
    <row r="45" spans="1:8" s="20" customFormat="1" x14ac:dyDescent="0.2">
      <c r="A45" s="16" t="s">
        <v>52</v>
      </c>
      <c r="B45" s="17">
        <f>[1]Sports!D18</f>
        <v>11561</v>
      </c>
      <c r="C45" s="17">
        <f>[1]Sports!E18</f>
        <v>12899</v>
      </c>
      <c r="D45" s="17">
        <f>[1]Sports!F18</f>
        <v>11415</v>
      </c>
      <c r="E45" s="17">
        <f>[1]Sports!H18</f>
        <v>16397</v>
      </c>
      <c r="F45" s="17">
        <f t="shared" si="1"/>
        <v>4982</v>
      </c>
      <c r="G45" s="18">
        <f>(E45/E75*100)</f>
        <v>0.63290919372301691</v>
      </c>
    </row>
    <row r="46" spans="1:8" s="20" customFormat="1" x14ac:dyDescent="0.2">
      <c r="A46" s="16" t="s">
        <v>53</v>
      </c>
      <c r="B46" s="17">
        <f>'[1]Kultūras darba speciālists'!D16</f>
        <v>7595</v>
      </c>
      <c r="C46" s="17">
        <f>'[1]Kultūras darba speciālists'!E16</f>
        <v>7830</v>
      </c>
      <c r="D46" s="17">
        <f>'[1]Kultūras darba speciālists'!F16</f>
        <v>7686</v>
      </c>
      <c r="E46" s="17">
        <f>'[1]Kultūras darba speciālists'!G16</f>
        <v>2683</v>
      </c>
      <c r="F46" s="17">
        <f t="shared" si="1"/>
        <v>-5003</v>
      </c>
      <c r="G46" s="18">
        <f>(E46/E75*100)</f>
        <v>0.10356134456052048</v>
      </c>
    </row>
    <row r="47" spans="1:8" x14ac:dyDescent="0.2">
      <c r="A47" s="32" t="s">
        <v>54</v>
      </c>
      <c r="B47" s="28">
        <f>'[1]Jauniešu centrs'!D22</f>
        <v>18766</v>
      </c>
      <c r="C47" s="28">
        <f>'[1]Jauniešu centrs'!E22</f>
        <v>19116</v>
      </c>
      <c r="D47" s="28">
        <f>'[1]Jauniešu centrs'!F22</f>
        <v>17719</v>
      </c>
      <c r="E47" s="28">
        <f>'[1]Jauniešu centrs'!H22</f>
        <v>19901</v>
      </c>
      <c r="F47" s="28">
        <f t="shared" si="1"/>
        <v>2182</v>
      </c>
      <c r="G47" s="18">
        <f>(E47/E75*100)</f>
        <v>0.76816038691722621</v>
      </c>
    </row>
    <row r="48" spans="1:8" s="20" customFormat="1" x14ac:dyDescent="0.2">
      <c r="A48" s="16" t="s">
        <v>55</v>
      </c>
      <c r="B48" s="17">
        <f>'[1]Lubānas ziņas'!D24</f>
        <v>15812</v>
      </c>
      <c r="C48" s="17">
        <f>'[1]Lubānas ziņas'!E24</f>
        <v>15812</v>
      </c>
      <c r="D48" s="17">
        <f>'[1]Lubānas ziņas'!F24</f>
        <v>15497</v>
      </c>
      <c r="E48" s="17">
        <f>'[1]Lubānas ziņas'!G24</f>
        <v>15862</v>
      </c>
      <c r="F48" s="17">
        <f t="shared" si="1"/>
        <v>365</v>
      </c>
      <c r="G48" s="18">
        <f>(E48/E75*100)</f>
        <v>0.61225868334661782</v>
      </c>
    </row>
    <row r="49" spans="1:8" s="20" customFormat="1" x14ac:dyDescent="0.2">
      <c r="A49" s="16" t="s">
        <v>56</v>
      </c>
      <c r="B49" s="17">
        <f>'[1]rotaļu laukums'!D19</f>
        <v>2000</v>
      </c>
      <c r="C49" s="17">
        <f>'[1]rotaļu laukums'!E19</f>
        <v>2000</v>
      </c>
      <c r="D49" s="17">
        <f>'[1]rotaļu laukums'!F19</f>
        <v>0</v>
      </c>
      <c r="E49" s="17">
        <f>'[1]rotaļu laukums'!G19</f>
        <v>2000</v>
      </c>
      <c r="F49" s="17">
        <f t="shared" si="1"/>
        <v>2000</v>
      </c>
      <c r="G49" s="18">
        <f>(E49/E75*100)</f>
        <v>7.7198169631398042E-2</v>
      </c>
    </row>
    <row r="50" spans="1:8" s="22" customFormat="1" ht="24.75" customHeight="1" x14ac:dyDescent="0.2">
      <c r="A50" s="16" t="s">
        <v>57</v>
      </c>
      <c r="B50" s="17">
        <v>0</v>
      </c>
      <c r="C50" s="17">
        <v>13893</v>
      </c>
      <c r="D50" s="17">
        <v>13893</v>
      </c>
      <c r="E50" s="17">
        <v>0</v>
      </c>
      <c r="F50" s="17">
        <f t="shared" si="1"/>
        <v>-13893</v>
      </c>
      <c r="G50" s="18">
        <f>(E50/E75*100)</f>
        <v>0</v>
      </c>
    </row>
    <row r="51" spans="1:8" s="22" customFormat="1" ht="27.75" customHeight="1" x14ac:dyDescent="0.2">
      <c r="A51" s="16" t="s">
        <v>58</v>
      </c>
      <c r="B51" s="21">
        <v>150</v>
      </c>
      <c r="C51" s="21">
        <f>'[1]Pārējais sports, kultūra'!E15</f>
        <v>5816</v>
      </c>
      <c r="D51" s="21">
        <f>'[1]Pārējais sports, kultūra'!F15</f>
        <v>4743</v>
      </c>
      <c r="E51" s="21">
        <f>'[1]Pārējais sports, kultūra'!G15</f>
        <v>2000</v>
      </c>
      <c r="F51" s="21">
        <f t="shared" si="1"/>
        <v>-2743</v>
      </c>
      <c r="G51" s="18">
        <f>(E51/E75*100)</f>
        <v>7.7198169631398042E-2</v>
      </c>
    </row>
    <row r="52" spans="1:8" s="20" customFormat="1" ht="15.75" customHeight="1" x14ac:dyDescent="0.2">
      <c r="A52" s="25" t="s">
        <v>59</v>
      </c>
      <c r="B52" s="26">
        <f t="shared" ref="B52:G52" si="5">SUM(B40:B51)</f>
        <v>304318</v>
      </c>
      <c r="C52" s="26">
        <f t="shared" si="5"/>
        <v>351047</v>
      </c>
      <c r="D52" s="26">
        <f t="shared" si="5"/>
        <v>305873</v>
      </c>
      <c r="E52" s="26">
        <f t="shared" si="5"/>
        <v>303045</v>
      </c>
      <c r="F52" s="26">
        <f t="shared" si="5"/>
        <v>-2828</v>
      </c>
      <c r="G52" s="27">
        <f t="shared" si="5"/>
        <v>11.697259657973508</v>
      </c>
    </row>
    <row r="53" spans="1:8" s="20" customFormat="1" ht="18" customHeight="1" x14ac:dyDescent="0.2">
      <c r="A53" s="16" t="s">
        <v>60</v>
      </c>
      <c r="B53" s="17">
        <f>[1]Bērnudārzs!D27</f>
        <v>275907</v>
      </c>
      <c r="C53" s="17">
        <f>[1]Bērnudārzs!E27</f>
        <v>294375</v>
      </c>
      <c r="D53" s="17">
        <f>[1]Bērnudārzs!F27</f>
        <v>292059</v>
      </c>
      <c r="E53" s="17">
        <f>[1]Bērnudārzs!G27</f>
        <v>317805</v>
      </c>
      <c r="F53" s="17">
        <f t="shared" si="1"/>
        <v>25746</v>
      </c>
      <c r="G53" s="18">
        <f>(E53/E75*100)</f>
        <v>12.266982149853227</v>
      </c>
    </row>
    <row r="54" spans="1:8" s="20" customFormat="1" ht="18.75" customHeight="1" x14ac:dyDescent="0.2">
      <c r="A54" s="31" t="s">
        <v>61</v>
      </c>
      <c r="B54" s="17">
        <f>[1]vidusskola!D46</f>
        <v>464640</v>
      </c>
      <c r="C54" s="17">
        <f>[1]vidusskola!E46</f>
        <v>557387</v>
      </c>
      <c r="D54" s="17">
        <f>[1]vidusskola!F46-883</f>
        <v>498215</v>
      </c>
      <c r="E54" s="17">
        <f>[1]vidusskola!H46</f>
        <v>499955</v>
      </c>
      <c r="F54" s="17">
        <f t="shared" si="1"/>
        <v>1740</v>
      </c>
      <c r="G54" s="18">
        <f>(E54/E75*100)</f>
        <v>19.297805449032804</v>
      </c>
      <c r="H54" s="33"/>
    </row>
    <row r="55" spans="1:8" s="20" customFormat="1" ht="18.75" customHeight="1" x14ac:dyDescent="0.2">
      <c r="A55" s="31" t="s">
        <v>62</v>
      </c>
      <c r="B55" s="17">
        <f>'[1]1.-4.kl.ēdināš.'!D23</f>
        <v>15200</v>
      </c>
      <c r="C55" s="17">
        <f>'[1]1.-4.kl.ēdināš.'!E23</f>
        <v>19133</v>
      </c>
      <c r="D55" s="17">
        <f>'[1]1.-4.kl.ēdināš.'!F23</f>
        <v>19132</v>
      </c>
      <c r="E55" s="17">
        <f>'[1]1.-4.kl.ēdināš.'!G23</f>
        <v>16749</v>
      </c>
      <c r="F55" s="17">
        <f t="shared" si="1"/>
        <v>-2383</v>
      </c>
      <c r="G55" s="18">
        <f>(E55/E75*100)</f>
        <v>0.64649607157814282</v>
      </c>
      <c r="H55" s="33"/>
    </row>
    <row r="56" spans="1:8" s="15" customFormat="1" ht="17.25" customHeight="1" x14ac:dyDescent="0.2">
      <c r="A56" s="16" t="s">
        <v>63</v>
      </c>
      <c r="B56" s="17">
        <v>201374</v>
      </c>
      <c r="C56" s="17">
        <f>'[1]Meirānu pamatskola'!D31+23987</f>
        <v>233970</v>
      </c>
      <c r="D56" s="17">
        <f>'[1]Meirānu pamatskola'!E31+21731</f>
        <v>210520</v>
      </c>
      <c r="E56" s="17">
        <f>'[1]Meirānu pamatskola'!F31+23552</f>
        <v>211916</v>
      </c>
      <c r="F56" s="17">
        <f t="shared" si="1"/>
        <v>1396</v>
      </c>
      <c r="G56" s="18">
        <f>(E56/E75*100)</f>
        <v>8.1797636578036741</v>
      </c>
    </row>
    <row r="57" spans="1:8" s="20" customFormat="1" ht="18" customHeight="1" x14ac:dyDescent="0.2">
      <c r="A57" s="16" t="s">
        <v>64</v>
      </c>
      <c r="B57" s="17">
        <f>'[1]Mākslas skola'!D25</f>
        <v>38651</v>
      </c>
      <c r="C57" s="17">
        <f>'[1]Mākslas skola'!E25</f>
        <v>38728</v>
      </c>
      <c r="D57" s="17">
        <f>'[1]Mākslas skola'!F25</f>
        <v>37092</v>
      </c>
      <c r="E57" s="17">
        <f>'[1]Mākslas skola'!G25</f>
        <v>49516</v>
      </c>
      <c r="F57" s="17">
        <f t="shared" si="1"/>
        <v>12424</v>
      </c>
      <c r="G57" s="18">
        <f>(E57/E75*100)</f>
        <v>1.9112722837341529</v>
      </c>
    </row>
    <row r="58" spans="1:8" s="20" customFormat="1" ht="27" customHeight="1" x14ac:dyDescent="0.2">
      <c r="A58" s="16" t="s">
        <v>65</v>
      </c>
      <c r="B58" s="21">
        <f>[1]Internāts!C19</f>
        <v>25462</v>
      </c>
      <c r="C58" s="21">
        <f>[1]Internāts!D19</f>
        <v>26306</v>
      </c>
      <c r="D58" s="21">
        <f>[1]Internāts!E19</f>
        <v>25725</v>
      </c>
      <c r="E58" s="21">
        <f>[1]Internāts!F19</f>
        <v>33204</v>
      </c>
      <c r="F58" s="21">
        <f t="shared" si="1"/>
        <v>7479</v>
      </c>
      <c r="G58" s="18">
        <f>(E58/E75*100)</f>
        <v>1.2816440122204704</v>
      </c>
    </row>
    <row r="59" spans="1:8" s="20" customFormat="1" ht="26.25" customHeight="1" x14ac:dyDescent="0.2">
      <c r="A59" s="16" t="s">
        <v>66</v>
      </c>
      <c r="B59" s="21">
        <f>'[1]Izglītības darba speciālists'!D16</f>
        <v>8530</v>
      </c>
      <c r="C59" s="21">
        <f>'[1]Izglītības darba speciālists'!E16</f>
        <v>8530</v>
      </c>
      <c r="D59" s="21">
        <f>'[1]Izglītības darba speciālists'!F16</f>
        <v>5874</v>
      </c>
      <c r="E59" s="21">
        <f>'[1]Izglītības darba speciālists'!G16</f>
        <v>6268</v>
      </c>
      <c r="F59" s="21">
        <f t="shared" si="1"/>
        <v>394</v>
      </c>
      <c r="G59" s="18">
        <f>(E59/E75*100)</f>
        <v>0.24193906362480147</v>
      </c>
    </row>
    <row r="60" spans="1:8" s="20" customFormat="1" ht="25.5" x14ac:dyDescent="0.2">
      <c r="A60" s="16" t="s">
        <v>67</v>
      </c>
      <c r="B60" s="21">
        <f>'[1]Izglītības norēķini'!C19</f>
        <v>50000</v>
      </c>
      <c r="C60" s="21">
        <f>'[1]Izglītības norēķini'!D19</f>
        <v>50000</v>
      </c>
      <c r="D60" s="21">
        <f>'[1]Izglītības norēķini'!E19</f>
        <v>44631</v>
      </c>
      <c r="E60" s="21">
        <f>'[1]Izglītības norēķini'!F19</f>
        <v>50000</v>
      </c>
      <c r="F60" s="21">
        <f t="shared" si="1"/>
        <v>5369</v>
      </c>
      <c r="G60" s="18">
        <f>(E60/E75*100)</f>
        <v>1.929954240784951</v>
      </c>
    </row>
    <row r="61" spans="1:8" s="20" customFormat="1" ht="14.25" x14ac:dyDescent="0.2">
      <c r="A61" s="25" t="s">
        <v>68</v>
      </c>
      <c r="B61" s="26">
        <f t="shared" ref="B61:G61" si="6">SUM(B53:B60)</f>
        <v>1079764</v>
      </c>
      <c r="C61" s="26">
        <f t="shared" si="6"/>
        <v>1228429</v>
      </c>
      <c r="D61" s="26">
        <f t="shared" si="6"/>
        <v>1133248</v>
      </c>
      <c r="E61" s="26">
        <f t="shared" si="6"/>
        <v>1185413</v>
      </c>
      <c r="F61" s="26">
        <f t="shared" si="6"/>
        <v>52165</v>
      </c>
      <c r="G61" s="27">
        <f t="shared" si="6"/>
        <v>45.755856928632227</v>
      </c>
    </row>
    <row r="62" spans="1:8" s="20" customFormat="1" ht="16.5" customHeight="1" x14ac:dyDescent="0.2">
      <c r="A62" s="16" t="s">
        <v>69</v>
      </c>
      <c r="B62" s="21">
        <f>[1]pabalsti!D16</f>
        <v>38429</v>
      </c>
      <c r="C62" s="21">
        <f>[1]pabalsti!E16</f>
        <v>37955</v>
      </c>
      <c r="D62" s="21">
        <f>[1]pabalsti!F16</f>
        <v>27661</v>
      </c>
      <c r="E62" s="21">
        <f>[1]pabalsti!G16</f>
        <v>33957</v>
      </c>
      <c r="F62" s="21">
        <f t="shared" si="1"/>
        <v>6296</v>
      </c>
      <c r="G62" s="18">
        <f>(E62/E75*100)</f>
        <v>1.3107091230866916</v>
      </c>
    </row>
    <row r="63" spans="1:8" s="20" customFormat="1" ht="14.25" customHeight="1" x14ac:dyDescent="0.2">
      <c r="A63" s="16" t="s">
        <v>70</v>
      </c>
      <c r="B63" s="17">
        <f>[1]Soc.dienests!D24</f>
        <v>69431</v>
      </c>
      <c r="C63" s="17">
        <f>[1]Soc.dienests!E24</f>
        <v>70754</v>
      </c>
      <c r="D63" s="17">
        <f>[1]Soc.dienests!F24</f>
        <v>53063</v>
      </c>
      <c r="E63" s="17">
        <f>[1]Soc.dienests!H24</f>
        <v>74942</v>
      </c>
      <c r="F63" s="21">
        <f t="shared" si="1"/>
        <v>21879</v>
      </c>
      <c r="G63" s="18">
        <f>(E63/E75*100)</f>
        <v>2.8926926142581162</v>
      </c>
    </row>
    <row r="64" spans="1:8" s="20" customFormat="1" ht="17.25" customHeight="1" x14ac:dyDescent="0.2">
      <c r="A64" s="16" t="s">
        <v>71</v>
      </c>
      <c r="B64" s="17">
        <f>[1]Asistenti!D21</f>
        <v>26709</v>
      </c>
      <c r="C64" s="17">
        <f>[1]Asistenti!E21</f>
        <v>26709</v>
      </c>
      <c r="D64" s="17">
        <f>[1]Asistenti!F21</f>
        <v>18131</v>
      </c>
      <c r="E64" s="17">
        <f>[1]Asistenti!G21</f>
        <v>19560</v>
      </c>
      <c r="F64" s="21">
        <f t="shared" si="1"/>
        <v>1429</v>
      </c>
      <c r="G64" s="18">
        <f>(E64/E75*100)</f>
        <v>0.75499809899507286</v>
      </c>
    </row>
    <row r="65" spans="1:247" s="20" customFormat="1" ht="17.25" customHeight="1" x14ac:dyDescent="0.2">
      <c r="A65" s="16" t="s">
        <v>72</v>
      </c>
      <c r="B65" s="17">
        <f>'[1]Invalīdu aizsardzība'!D15</f>
        <v>2600</v>
      </c>
      <c r="C65" s="17">
        <f>'[1]Invalīdu aizsardzība'!E15</f>
        <v>3371</v>
      </c>
      <c r="D65" s="17">
        <f>'[1]Invalīdu aizsardzība'!F15</f>
        <v>771</v>
      </c>
      <c r="E65" s="17">
        <f>'[1]Invalīdu aizsardzība'!G15</f>
        <v>3000</v>
      </c>
      <c r="F65" s="21">
        <f t="shared" si="1"/>
        <v>2229</v>
      </c>
      <c r="G65" s="18">
        <f>(E65/E75*100)</f>
        <v>0.11579725444709707</v>
      </c>
    </row>
    <row r="66" spans="1:247" s="20" customFormat="1" ht="13.5" customHeight="1" x14ac:dyDescent="0.2">
      <c r="A66" s="31" t="s">
        <v>73</v>
      </c>
      <c r="B66" s="17">
        <f>'[1]Soc.aprūpes centrs'!D43</f>
        <v>238377</v>
      </c>
      <c r="C66" s="17">
        <f>'[1]Soc.aprūpes centrs'!E43</f>
        <v>243010</v>
      </c>
      <c r="D66" s="17">
        <f>'[1]Soc.aprūpes centrs'!F43</f>
        <v>231925</v>
      </c>
      <c r="E66" s="17">
        <f>'[1]Soc.aprūpes centrs'!H43</f>
        <v>241687</v>
      </c>
      <c r="F66" s="21">
        <f t="shared" si="1"/>
        <v>9762</v>
      </c>
      <c r="G66" s="18">
        <f>(E66/E75*100)</f>
        <v>9.3288970118518488</v>
      </c>
      <c r="H66" s="33"/>
    </row>
    <row r="67" spans="1:247" s="34" customFormat="1" ht="14.25" customHeight="1" x14ac:dyDescent="0.25">
      <c r="A67" s="16" t="s">
        <v>74</v>
      </c>
      <c r="B67" s="17">
        <f>[1]Bāriņtiesa!D21</f>
        <v>15415</v>
      </c>
      <c r="C67" s="17">
        <f>[1]Bāriņtiesa!E21</f>
        <v>15723</v>
      </c>
      <c r="D67" s="17">
        <f>[1]Bāriņtiesa!F21</f>
        <v>15149</v>
      </c>
      <c r="E67" s="17">
        <f>[1]Bāriņtiesa!G21</f>
        <v>15517</v>
      </c>
      <c r="F67" s="21">
        <f t="shared" si="1"/>
        <v>368</v>
      </c>
      <c r="G67" s="18">
        <f>(E67/E75*100)</f>
        <v>0.59894199908520174</v>
      </c>
    </row>
    <row r="68" spans="1:247" s="20" customFormat="1" ht="15" customHeight="1" x14ac:dyDescent="0.2">
      <c r="A68" s="16" t="s">
        <v>75</v>
      </c>
      <c r="B68" s="21">
        <f>'[1]Atbalsts ģimenēm ar bērniem'!D18</f>
        <v>39260</v>
      </c>
      <c r="C68" s="21">
        <f>'[1]Atbalsts ģimenēm ar bērniem'!D18</f>
        <v>39260</v>
      </c>
      <c r="D68" s="21">
        <f>'[1]Atbalsts ģimenēm ar bērniem'!E18</f>
        <v>19670</v>
      </c>
      <c r="E68" s="21">
        <f>'[1]Atbalsts ģimenēm ar bērniem'!G18</f>
        <v>27186</v>
      </c>
      <c r="F68" s="21">
        <f t="shared" si="1"/>
        <v>7516</v>
      </c>
      <c r="G68" s="18">
        <f>(E68/E75*100)</f>
        <v>1.0493547197995936</v>
      </c>
    </row>
    <row r="69" spans="1:247" s="15" customFormat="1" ht="38.25" x14ac:dyDescent="0.2">
      <c r="A69" s="13" t="s">
        <v>12</v>
      </c>
      <c r="B69" s="13" t="s">
        <v>13</v>
      </c>
      <c r="C69" s="13" t="s">
        <v>14</v>
      </c>
      <c r="D69" s="13" t="s">
        <v>15</v>
      </c>
      <c r="E69" s="13" t="s">
        <v>16</v>
      </c>
      <c r="F69" s="13" t="s">
        <v>17</v>
      </c>
      <c r="G69" s="30" t="s">
        <v>18</v>
      </c>
    </row>
    <row r="70" spans="1:247" s="20" customFormat="1" ht="29.25" customHeight="1" x14ac:dyDescent="0.2">
      <c r="A70" s="16" t="s">
        <v>76</v>
      </c>
      <c r="B70" s="21">
        <v>13000</v>
      </c>
      <c r="C70" s="21">
        <v>13000</v>
      </c>
      <c r="D70" s="23" t="s">
        <v>77</v>
      </c>
      <c r="E70" s="21">
        <v>13000</v>
      </c>
      <c r="F70" s="35" t="s">
        <v>25</v>
      </c>
      <c r="G70" s="18">
        <f>(E70/E75*100)</f>
        <v>0.50178810260408724</v>
      </c>
    </row>
    <row r="71" spans="1:247" s="20" customFormat="1" ht="25.5" customHeight="1" x14ac:dyDescent="0.2">
      <c r="A71" s="16" t="s">
        <v>78</v>
      </c>
      <c r="B71" s="21">
        <f>'[1]Maksājumi citām pašv soc. pak.'!C18</f>
        <v>2400</v>
      </c>
      <c r="C71" s="21">
        <f>'[1]Maksājumi citām pašv soc. pak.'!C18</f>
        <v>2400</v>
      </c>
      <c r="D71" s="21">
        <f>'[1]Maksājumi citām pašv soc. pak.'!D18</f>
        <v>148</v>
      </c>
      <c r="E71" s="21">
        <f>'[1]Maksājumi citām pašv soc. pak.'!E18</f>
        <v>2430</v>
      </c>
      <c r="F71" s="21">
        <f t="shared" si="1"/>
        <v>2282</v>
      </c>
      <c r="G71" s="18">
        <f>(E71/E75*100)</f>
        <v>9.379577610214862E-2</v>
      </c>
    </row>
    <row r="72" spans="1:247" s="20" customFormat="1" ht="17.25" customHeight="1" x14ac:dyDescent="0.2">
      <c r="A72" s="16" t="s">
        <v>79</v>
      </c>
      <c r="B72" s="21">
        <f>[1]deinstitucionalizācija!D21</f>
        <v>0</v>
      </c>
      <c r="C72" s="21">
        <f>[1]deinstitucionalizācija!E21</f>
        <v>5154</v>
      </c>
      <c r="D72" s="21">
        <f>[1]deinstitucionalizācija!F21</f>
        <v>5127</v>
      </c>
      <c r="E72" s="21">
        <f>[1]deinstitucionalizācija!H21</f>
        <v>33</v>
      </c>
      <c r="F72" s="21">
        <v>0</v>
      </c>
      <c r="G72" s="18">
        <v>0</v>
      </c>
    </row>
    <row r="73" spans="1:247" s="20" customFormat="1" ht="25.5" x14ac:dyDescent="0.2">
      <c r="A73" s="16" t="s">
        <v>80</v>
      </c>
      <c r="B73" s="21">
        <f>'[1]Atbalsts soc.biedrībām'!D15</f>
        <v>210</v>
      </c>
      <c r="C73" s="21">
        <f>'[1]Atbalsts soc.biedrībām'!E15</f>
        <v>210</v>
      </c>
      <c r="D73" s="21">
        <f>'[1]Atbalsts soc.biedrībām'!F15</f>
        <v>170</v>
      </c>
      <c r="E73" s="21">
        <f>'[1]Atbalsts soc.biedrībām'!H15</f>
        <v>674</v>
      </c>
      <c r="F73" s="21">
        <f t="shared" si="1"/>
        <v>504</v>
      </c>
      <c r="G73" s="18">
        <f>(E73/E75*100)</f>
        <v>2.6015783165781136E-2</v>
      </c>
    </row>
    <row r="74" spans="1:247" s="22" customFormat="1" ht="14.25" x14ac:dyDescent="0.2">
      <c r="A74" s="25" t="s">
        <v>81</v>
      </c>
      <c r="B74" s="26">
        <f t="shared" ref="B74:G74" si="7">SUM(B62:B73)</f>
        <v>445831</v>
      </c>
      <c r="C74" s="26">
        <f t="shared" si="7"/>
        <v>457546</v>
      </c>
      <c r="D74" s="26">
        <f t="shared" si="7"/>
        <v>371815</v>
      </c>
      <c r="E74" s="26">
        <f t="shared" si="7"/>
        <v>431986</v>
      </c>
      <c r="F74" s="26">
        <f t="shared" si="7"/>
        <v>52265</v>
      </c>
      <c r="G74" s="27">
        <f t="shared" si="7"/>
        <v>16.67299048339564</v>
      </c>
    </row>
    <row r="75" spans="1:247" s="39" customFormat="1" ht="17.25" customHeight="1" x14ac:dyDescent="0.25">
      <c r="A75" s="36" t="s">
        <v>82</v>
      </c>
      <c r="B75" s="37">
        <f>SUM(B74,B61,B52,B39,B35,B28,B18)</f>
        <v>2452256</v>
      </c>
      <c r="C75" s="37">
        <f>SUM(C74,C61,C52,C39,C35,C28,C18)</f>
        <v>2711122</v>
      </c>
      <c r="D75" s="37">
        <f>SUM(D74,D61,D52,D39,D35,D28,D18)</f>
        <v>2373026</v>
      </c>
      <c r="E75" s="37">
        <f>SUM(E74,E61,E52,E39,E35,E28,E18)</f>
        <v>2590735</v>
      </c>
      <c r="F75" s="37">
        <f>SUM(F74,F61,F52,F39,F35,F28,F18)</f>
        <v>202805</v>
      </c>
      <c r="G75" s="38">
        <f>SUM(G18,G28,G35,G39,G52,G61,G74)</f>
        <v>99.998726230201072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</row>
    <row r="76" spans="1:247" s="43" customFormat="1" ht="15" x14ac:dyDescent="0.25">
      <c r="A76" s="25" t="s">
        <v>83</v>
      </c>
      <c r="B76" s="40"/>
      <c r="C76" s="40"/>
      <c r="D76" s="40"/>
      <c r="E76" s="40"/>
      <c r="F76" s="41"/>
      <c r="G76" s="42"/>
    </row>
    <row r="77" spans="1:247" s="45" customFormat="1" ht="15" x14ac:dyDescent="0.25">
      <c r="A77" s="25" t="s">
        <v>84</v>
      </c>
      <c r="B77" s="40">
        <v>-17241</v>
      </c>
      <c r="C77" s="40">
        <v>36568</v>
      </c>
      <c r="D77" s="40">
        <v>36570</v>
      </c>
      <c r="E77" s="40">
        <v>38795</v>
      </c>
      <c r="F77" s="41" t="s">
        <v>25</v>
      </c>
      <c r="G77" s="44"/>
    </row>
    <row r="78" spans="1:247" ht="23.25" customHeight="1" x14ac:dyDescent="0.2">
      <c r="A78" s="46" t="s">
        <v>85</v>
      </c>
      <c r="B78" s="47">
        <f>SUM(B79:B80)</f>
        <v>0</v>
      </c>
      <c r="C78" s="47">
        <f>SUM(C79:C80)</f>
        <v>53809</v>
      </c>
      <c r="D78" s="47">
        <f>SUM(D79:D80)</f>
        <v>53809</v>
      </c>
      <c r="E78" s="47">
        <f>SUM(E79:E80)</f>
        <v>62525</v>
      </c>
      <c r="F78" s="48" t="s">
        <v>25</v>
      </c>
      <c r="G78" s="49" t="s">
        <v>86</v>
      </c>
    </row>
    <row r="79" spans="1:247" ht="27" customHeight="1" x14ac:dyDescent="0.2">
      <c r="A79" s="16" t="s">
        <v>87</v>
      </c>
      <c r="B79" s="50">
        <v>0</v>
      </c>
      <c r="C79" s="50">
        <v>53809</v>
      </c>
      <c r="D79" s="50">
        <v>53809</v>
      </c>
      <c r="E79" s="50">
        <v>0</v>
      </c>
      <c r="F79" s="51" t="s">
        <v>25</v>
      </c>
      <c r="G79" s="52" t="s">
        <v>88</v>
      </c>
    </row>
    <row r="80" spans="1:247" ht="38.25" customHeight="1" x14ac:dyDescent="0.2">
      <c r="A80" s="16" t="s">
        <v>89</v>
      </c>
      <c r="B80" s="50">
        <v>0</v>
      </c>
      <c r="C80" s="50">
        <v>0</v>
      </c>
      <c r="D80" s="50">
        <v>0</v>
      </c>
      <c r="E80" s="50">
        <v>62525</v>
      </c>
      <c r="F80" s="51" t="s">
        <v>25</v>
      </c>
      <c r="G80" s="52" t="s">
        <v>90</v>
      </c>
    </row>
    <row r="81" spans="1:9" ht="22.5" customHeight="1" x14ac:dyDescent="0.2">
      <c r="A81" s="46" t="s">
        <v>91</v>
      </c>
      <c r="B81" s="47">
        <f>SUM(B82:B87)</f>
        <v>-17241</v>
      </c>
      <c r="C81" s="47">
        <f>SUM(C82:C87)</f>
        <v>-17241</v>
      </c>
      <c r="D81" s="47">
        <f>SUM(D82:D87)</f>
        <v>-17239</v>
      </c>
      <c r="E81" s="47">
        <f>SUM(E82:E87)</f>
        <v>-23730</v>
      </c>
      <c r="F81" s="48" t="s">
        <v>25</v>
      </c>
      <c r="G81" s="49" t="s">
        <v>86</v>
      </c>
    </row>
    <row r="82" spans="1:9" ht="16.5" customHeight="1" x14ac:dyDescent="0.2">
      <c r="A82" s="16" t="s">
        <v>92</v>
      </c>
      <c r="B82" s="53">
        <v>-3022</v>
      </c>
      <c r="C82" s="53">
        <v>-3022</v>
      </c>
      <c r="D82" s="53">
        <v>-3022</v>
      </c>
      <c r="E82" s="53">
        <v>-3022</v>
      </c>
      <c r="F82" s="24" t="s">
        <v>25</v>
      </c>
      <c r="G82" s="49" t="s">
        <v>93</v>
      </c>
    </row>
    <row r="83" spans="1:9" ht="15" customHeight="1" x14ac:dyDescent="0.2">
      <c r="A83" s="16" t="s">
        <v>94</v>
      </c>
      <c r="B83" s="53">
        <v>0</v>
      </c>
      <c r="C83" s="53">
        <v>0</v>
      </c>
      <c r="D83" s="53">
        <v>0</v>
      </c>
      <c r="E83" s="53">
        <v>-5009</v>
      </c>
      <c r="F83" s="24" t="s">
        <v>25</v>
      </c>
      <c r="G83" s="49" t="s">
        <v>95</v>
      </c>
    </row>
    <row r="84" spans="1:9" ht="18.75" customHeight="1" x14ac:dyDescent="0.2">
      <c r="A84" s="16" t="s">
        <v>96</v>
      </c>
      <c r="B84" s="53">
        <v>-3375</v>
      </c>
      <c r="C84" s="53">
        <v>-3375</v>
      </c>
      <c r="D84" s="53">
        <v>-3375</v>
      </c>
      <c r="E84" s="53">
        <v>-3375</v>
      </c>
      <c r="F84" s="24" t="s">
        <v>25</v>
      </c>
      <c r="G84" s="49" t="s">
        <v>97</v>
      </c>
    </row>
    <row r="85" spans="1:9" ht="17.25" customHeight="1" x14ac:dyDescent="0.2">
      <c r="A85" s="16" t="s">
        <v>98</v>
      </c>
      <c r="B85" s="53">
        <v>-6404</v>
      </c>
      <c r="C85" s="53">
        <v>-6404</v>
      </c>
      <c r="D85" s="53">
        <v>-6403</v>
      </c>
      <c r="E85" s="53">
        <v>-6403</v>
      </c>
      <c r="F85" s="24" t="s">
        <v>25</v>
      </c>
      <c r="G85" s="49" t="s">
        <v>99</v>
      </c>
    </row>
    <row r="86" spans="1:9" ht="16.5" customHeight="1" x14ac:dyDescent="0.2">
      <c r="A86" s="16" t="s">
        <v>100</v>
      </c>
      <c r="B86" s="53">
        <v>-4440</v>
      </c>
      <c r="C86" s="53">
        <v>-4440</v>
      </c>
      <c r="D86" s="53">
        <v>-4439</v>
      </c>
      <c r="E86" s="53">
        <v>-4439</v>
      </c>
      <c r="F86" s="24" t="s">
        <v>25</v>
      </c>
      <c r="G86" s="49" t="s">
        <v>101</v>
      </c>
    </row>
    <row r="87" spans="1:9" ht="17.25" customHeight="1" x14ac:dyDescent="0.2">
      <c r="A87" s="16" t="s">
        <v>102</v>
      </c>
      <c r="B87" s="53">
        <v>0</v>
      </c>
      <c r="C87" s="53">
        <v>0</v>
      </c>
      <c r="D87" s="53">
        <v>0</v>
      </c>
      <c r="E87" s="53">
        <v>-1482</v>
      </c>
      <c r="F87" s="24" t="s">
        <v>25</v>
      </c>
      <c r="G87" s="49" t="s">
        <v>103</v>
      </c>
    </row>
    <row r="88" spans="1:9" ht="15" customHeight="1" x14ac:dyDescent="0.2">
      <c r="A88" s="54"/>
      <c r="B88" s="55"/>
      <c r="C88" s="55"/>
      <c r="D88" s="55"/>
      <c r="E88" s="55"/>
      <c r="F88" s="55"/>
      <c r="G88" s="56"/>
    </row>
    <row r="89" spans="1:9" ht="17.25" customHeight="1" x14ac:dyDescent="0.2">
      <c r="A89" s="57" t="s">
        <v>104</v>
      </c>
      <c r="B89" s="58">
        <f>SUM(B90:B91)</f>
        <v>0</v>
      </c>
      <c r="C89" s="59">
        <f>SUM(C90:C91)</f>
        <v>-7720</v>
      </c>
      <c r="D89" s="59">
        <f>SUM(D90:D91)</f>
        <v>-7720</v>
      </c>
      <c r="E89" s="59">
        <f>SUM(E90:E91)</f>
        <v>-62525</v>
      </c>
      <c r="F89" s="60"/>
      <c r="G89" s="56"/>
    </row>
    <row r="90" spans="1:9" ht="41.25" customHeight="1" x14ac:dyDescent="0.2">
      <c r="A90" s="16" t="s">
        <v>105</v>
      </c>
      <c r="B90" s="24">
        <v>0</v>
      </c>
      <c r="C90" s="53">
        <v>-7720</v>
      </c>
      <c r="D90" s="53">
        <v>-7720</v>
      </c>
      <c r="E90" s="61">
        <v>0</v>
      </c>
      <c r="F90" s="62"/>
      <c r="G90" s="56"/>
    </row>
    <row r="91" spans="1:9" ht="39.75" customHeight="1" x14ac:dyDescent="0.2">
      <c r="A91" s="16" t="s">
        <v>106</v>
      </c>
      <c r="B91" s="59">
        <v>0</v>
      </c>
      <c r="C91" s="63">
        <v>0</v>
      </c>
      <c r="D91" s="63">
        <v>0</v>
      </c>
      <c r="E91" s="61">
        <v>-62525</v>
      </c>
      <c r="F91" s="62"/>
      <c r="G91" s="56"/>
    </row>
    <row r="92" spans="1:9" ht="12.75" customHeight="1" x14ac:dyDescent="0.2">
      <c r="A92" s="54"/>
      <c r="B92" s="55"/>
      <c r="C92" s="55"/>
      <c r="D92" s="55"/>
      <c r="E92" s="55"/>
      <c r="F92" s="55"/>
      <c r="G92" s="56"/>
    </row>
    <row r="93" spans="1:9" ht="16.5" customHeight="1" x14ac:dyDescent="0.25">
      <c r="A93" s="8" t="s">
        <v>107</v>
      </c>
      <c r="B93" s="64">
        <f>SUM(B75-B77)</f>
        <v>2469497</v>
      </c>
      <c r="C93" s="64">
        <f>SUM(C75-C77-C89)</f>
        <v>2682274</v>
      </c>
      <c r="D93" s="64">
        <f>SUM(D75-D77-D89)</f>
        <v>2344176</v>
      </c>
      <c r="E93" s="64">
        <f>SUM(E75-E77-E89)</f>
        <v>2614465</v>
      </c>
      <c r="F93" s="64"/>
      <c r="G93" s="65"/>
      <c r="H93" s="1"/>
      <c r="I93" s="66"/>
    </row>
    <row r="94" spans="1:9" s="20" customFormat="1" ht="15.75" x14ac:dyDescent="0.25">
      <c r="A94" s="8" t="s">
        <v>108</v>
      </c>
      <c r="B94" s="67">
        <f>SUM(324936+[1]IENEMUMI!C96-B93)</f>
        <v>67270</v>
      </c>
      <c r="C94" s="67">
        <f>SUM(324936+[1]IENEMUMI!D96-C93)</f>
        <v>55438</v>
      </c>
      <c r="D94" s="67">
        <f>SUM(324936+[1]IENEMUMI!E96-D93)</f>
        <v>414607</v>
      </c>
      <c r="E94" s="67">
        <f>SUM(414059+[1]IENEMUMI!G96-E93)</f>
        <v>132166</v>
      </c>
      <c r="F94" s="67"/>
      <c r="G94" s="65"/>
      <c r="H94" s="68"/>
      <c r="I94" s="65"/>
    </row>
    <row r="95" spans="1:9" ht="15.75" x14ac:dyDescent="0.25">
      <c r="A95" s="10" t="s">
        <v>109</v>
      </c>
      <c r="B95" s="67"/>
      <c r="C95" s="67"/>
      <c r="D95" s="67"/>
      <c r="E95" s="69">
        <v>36607</v>
      </c>
      <c r="F95" s="67"/>
      <c r="H95" s="1"/>
      <c r="I95" s="66"/>
    </row>
    <row r="96" spans="1:9" ht="15.75" x14ac:dyDescent="0.25">
      <c r="A96" s="10" t="s">
        <v>110</v>
      </c>
      <c r="B96" s="67"/>
      <c r="C96" s="67"/>
      <c r="D96" s="67"/>
      <c r="E96" s="69">
        <v>2441</v>
      </c>
      <c r="F96" s="67"/>
      <c r="H96" s="1"/>
      <c r="I96" s="66"/>
    </row>
    <row r="97" spans="1:254" ht="15.75" x14ac:dyDescent="0.25">
      <c r="A97" s="10" t="s">
        <v>111</v>
      </c>
      <c r="B97" s="67"/>
      <c r="C97" s="67"/>
      <c r="D97" s="67"/>
      <c r="E97" s="69">
        <v>12147</v>
      </c>
      <c r="F97" s="67"/>
      <c r="H97" s="1"/>
      <c r="I97" s="66"/>
    </row>
    <row r="98" spans="1:254" ht="15.75" x14ac:dyDescent="0.25">
      <c r="A98" s="10" t="s">
        <v>112</v>
      </c>
      <c r="B98" s="67"/>
      <c r="C98" s="67"/>
      <c r="D98" s="67"/>
      <c r="E98" s="69">
        <v>7666</v>
      </c>
      <c r="F98" s="67"/>
      <c r="H98" s="1"/>
      <c r="I98" s="66"/>
    </row>
    <row r="99" spans="1:254" ht="15.75" x14ac:dyDescent="0.25">
      <c r="A99" s="10" t="s">
        <v>113</v>
      </c>
      <c r="B99" s="67"/>
      <c r="C99" s="67"/>
      <c r="D99" s="67"/>
      <c r="E99" s="69">
        <v>11946</v>
      </c>
      <c r="F99" s="67"/>
      <c r="H99" s="1"/>
      <c r="I99" s="66"/>
    </row>
    <row r="100" spans="1:254" ht="15.75" x14ac:dyDescent="0.25">
      <c r="A100" s="10" t="s">
        <v>114</v>
      </c>
      <c r="B100" s="67"/>
      <c r="C100" s="67"/>
      <c r="D100" s="67"/>
      <c r="E100" s="67">
        <f>(E94-E95-E96-E97-E98-E99)</f>
        <v>61359</v>
      </c>
      <c r="F100" s="67"/>
      <c r="H100" s="1"/>
      <c r="I100" s="66"/>
    </row>
    <row r="101" spans="1:254" ht="15.75" x14ac:dyDescent="0.25">
      <c r="A101" s="10"/>
      <c r="B101" s="4"/>
      <c r="C101" s="67"/>
      <c r="D101" s="1"/>
      <c r="E101" s="4"/>
      <c r="F101" s="4"/>
      <c r="H101" s="1"/>
      <c r="I101" s="66"/>
    </row>
    <row r="102" spans="1:254" ht="15.75" x14ac:dyDescent="0.25">
      <c r="A102" s="10"/>
      <c r="B102" s="4"/>
      <c r="C102" s="67"/>
      <c r="D102" s="1"/>
      <c r="E102" s="4"/>
      <c r="F102" s="4"/>
      <c r="H102" s="1"/>
      <c r="I102" s="66"/>
    </row>
    <row r="103" spans="1:254" ht="15.75" x14ac:dyDescent="0.25">
      <c r="A103" s="10"/>
      <c r="B103" s="4"/>
      <c r="C103" s="67"/>
      <c r="D103" s="1"/>
      <c r="E103" s="4"/>
      <c r="F103" s="4"/>
      <c r="H103" s="1"/>
      <c r="I103" s="66"/>
    </row>
    <row r="104" spans="1:254" ht="15.75" x14ac:dyDescent="0.25">
      <c r="A104" s="20"/>
      <c r="B104" s="67"/>
      <c r="C104" s="20"/>
      <c r="D104" s="20"/>
      <c r="E104" s="67"/>
      <c r="F104" s="67"/>
      <c r="H104" s="1"/>
      <c r="I104" s="66"/>
    </row>
    <row r="105" spans="1:254" ht="15" customHeight="1" x14ac:dyDescent="0.2">
      <c r="A105" s="20"/>
      <c r="H105" s="1"/>
      <c r="I105" s="66"/>
    </row>
    <row r="106" spans="1:254" s="70" customFormat="1" x14ac:dyDescent="0.2">
      <c r="A106"/>
      <c r="B106"/>
      <c r="C106"/>
      <c r="D106"/>
      <c r="E106"/>
      <c r="F106"/>
      <c r="G106" s="66"/>
      <c r="H106" s="1"/>
      <c r="I106" s="66"/>
    </row>
    <row r="107" spans="1:254" s="71" customFormat="1" x14ac:dyDescent="0.2">
      <c r="A107"/>
      <c r="B107"/>
      <c r="C107"/>
      <c r="D107"/>
      <c r="E107"/>
      <c r="F107"/>
      <c r="G107" s="66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18" spans="1:7" ht="16.5" customHeight="1" x14ac:dyDescent="0.2"/>
    <row r="119" spans="1:7" s="22" customFormat="1" ht="21.75" customHeight="1" x14ac:dyDescent="0.2">
      <c r="A119"/>
      <c r="B119"/>
      <c r="C119"/>
      <c r="D119"/>
      <c r="E119"/>
      <c r="F119"/>
      <c r="G119" s="66"/>
    </row>
    <row r="120" spans="1:7" s="22" customFormat="1" ht="14.25" customHeight="1" x14ac:dyDescent="0.2">
      <c r="A120"/>
      <c r="B120"/>
      <c r="C120"/>
      <c r="D120"/>
      <c r="E120"/>
      <c r="F120"/>
      <c r="G120" s="66"/>
    </row>
    <row r="121" spans="1:7" s="22" customFormat="1" ht="14.25" customHeight="1" x14ac:dyDescent="0.2">
      <c r="A121"/>
      <c r="B121"/>
      <c r="C121"/>
      <c r="D121"/>
      <c r="E121"/>
      <c r="F121"/>
      <c r="G121" s="66"/>
    </row>
    <row r="122" spans="1:7" s="22" customFormat="1" ht="13.5" customHeight="1" x14ac:dyDescent="0.2">
      <c r="A122"/>
      <c r="B122"/>
      <c r="C122"/>
      <c r="D122"/>
      <c r="E122"/>
      <c r="F122"/>
      <c r="G122" s="66"/>
    </row>
    <row r="123" spans="1:7" s="22" customFormat="1" ht="14.25" customHeight="1" x14ac:dyDescent="0.2">
      <c r="A123"/>
      <c r="B123"/>
      <c r="C123"/>
      <c r="D123"/>
      <c r="E123"/>
      <c r="F123"/>
      <c r="G123" s="66"/>
    </row>
    <row r="124" spans="1:7" s="22" customFormat="1" ht="14.25" customHeight="1" x14ac:dyDescent="0.2">
      <c r="A124"/>
      <c r="B124"/>
      <c r="C124"/>
      <c r="D124"/>
      <c r="E124"/>
      <c r="F124"/>
      <c r="G124" s="66"/>
    </row>
    <row r="125" spans="1:7" ht="15.75" customHeight="1" x14ac:dyDescent="0.2"/>
    <row r="126" spans="1:7" ht="15.75" customHeight="1" x14ac:dyDescent="0.2"/>
    <row r="127" spans="1:7" ht="25.5" customHeight="1" x14ac:dyDescent="0.2"/>
    <row r="129" spans="1:251" s="22" customFormat="1" ht="45.75" customHeight="1" x14ac:dyDescent="0.2">
      <c r="A129"/>
      <c r="B129"/>
      <c r="C129"/>
      <c r="D129"/>
      <c r="E129"/>
      <c r="F129"/>
      <c r="G129" s="66"/>
    </row>
    <row r="130" spans="1:251" x14ac:dyDescent="0.2"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</row>
    <row r="131" spans="1:251" s="22" customFormat="1" ht="15" customHeight="1" x14ac:dyDescent="0.2">
      <c r="A131"/>
      <c r="B131"/>
      <c r="C131"/>
      <c r="D131"/>
      <c r="E131"/>
      <c r="F131"/>
      <c r="G131" s="66"/>
    </row>
    <row r="132" spans="1:251" s="22" customFormat="1" x14ac:dyDescent="0.2">
      <c r="A132"/>
      <c r="B132"/>
      <c r="C132"/>
      <c r="D132"/>
      <c r="E132"/>
      <c r="F132"/>
      <c r="G132" s="66"/>
    </row>
    <row r="133" spans="1:251" s="22" customFormat="1" x14ac:dyDescent="0.2">
      <c r="A133"/>
      <c r="B133"/>
      <c r="C133"/>
      <c r="D133"/>
      <c r="E133"/>
      <c r="F133"/>
      <c r="G133" s="66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9" spans="1:251" s="22" customFormat="1" ht="15.75" customHeight="1" x14ac:dyDescent="0.2">
      <c r="A139"/>
      <c r="B139"/>
      <c r="C139"/>
      <c r="D139"/>
      <c r="E139"/>
      <c r="F139"/>
      <c r="G139" s="66"/>
    </row>
    <row r="140" spans="1:251" s="22" customFormat="1" ht="59.25" customHeight="1" x14ac:dyDescent="0.2">
      <c r="A140"/>
      <c r="B140"/>
      <c r="C140"/>
      <c r="D140"/>
      <c r="E140"/>
      <c r="F140"/>
      <c r="G140" s="66"/>
    </row>
    <row r="141" spans="1:251" s="22" customFormat="1" ht="17.25" customHeight="1" x14ac:dyDescent="0.2">
      <c r="A141"/>
      <c r="B141"/>
      <c r="C141"/>
      <c r="D141"/>
      <c r="E141"/>
      <c r="F141"/>
      <c r="G141" s="66"/>
    </row>
    <row r="149" ht="13.5" customHeight="1" x14ac:dyDescent="0.2"/>
    <row r="320" spans="2:2" x14ac:dyDescent="0.2">
      <c r="B320" s="72"/>
    </row>
  </sheetData>
  <pageMargins left="0.74803149606299213" right="0.78740157480314965" top="1.1811023622047245" bottom="0.78740157480314965" header="0.51181102362204722" footer="0.31496062992125984"/>
  <pageSetup paperSize="9" orientation="landscape" r:id="rId1"/>
  <headerFooter alignWithMargins="0"/>
  <rowBreaks count="2" manualBreakCount="2">
    <brk id="68" max="16383" man="1"/>
    <brk id="9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9.2. 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Sistēmas Windows lietotājs</cp:lastModifiedBy>
  <dcterms:created xsi:type="dcterms:W3CDTF">2017-09-20T07:36:30Z</dcterms:created>
  <dcterms:modified xsi:type="dcterms:W3CDTF">2017-09-20T07:36:41Z</dcterms:modified>
</cp:coreProperties>
</file>